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45" windowWidth="15135" windowHeight="8130"/>
  </bookViews>
  <sheets>
    <sheet name="COTIZAC" sheetId="1" r:id="rId1"/>
    <sheet name="COMPARATIVA" sheetId="2" r:id="rId2"/>
  </sheets>
  <definedNames>
    <definedName name="_xlnm.Print_Area" localSheetId="0">COTIZAC!$B$1:$H$58</definedName>
    <definedName name="_xlnm.Print_Titles" localSheetId="0">COTIZAC!$1:$8</definedName>
  </definedNames>
  <calcPr calcId="124519"/>
</workbook>
</file>

<file path=xl/calcChain.xml><?xml version="1.0" encoding="utf-8"?>
<calcChain xmlns="http://schemas.openxmlformats.org/spreadsheetml/2006/main">
  <c r="S54" i="2"/>
  <c r="S9"/>
  <c r="S10"/>
  <c r="S11"/>
  <c r="S12"/>
  <c r="S13"/>
  <c r="S14"/>
  <c r="S15"/>
  <c r="S16"/>
  <c r="S17"/>
  <c r="S18"/>
  <c r="S19"/>
  <c r="S20"/>
  <c r="S21"/>
  <c r="S22"/>
  <c r="S23"/>
  <c r="S24"/>
  <c r="S25"/>
  <c r="S26"/>
  <c r="S27"/>
  <c r="S28"/>
  <c r="S29"/>
  <c r="S30"/>
  <c r="S31"/>
  <c r="S32"/>
  <c r="S33"/>
  <c r="S34"/>
  <c r="S35"/>
  <c r="S36"/>
  <c r="S37"/>
  <c r="S38"/>
  <c r="S39"/>
  <c r="S40"/>
  <c r="S41"/>
  <c r="S42"/>
  <c r="S43"/>
  <c r="S8"/>
  <c r="Q9"/>
  <c r="Q10"/>
  <c r="Q11"/>
  <c r="Q12"/>
  <c r="Q13"/>
  <c r="Q14"/>
  <c r="Q15"/>
  <c r="Q16"/>
  <c r="Q17"/>
  <c r="Q18"/>
  <c r="Q19"/>
  <c r="Q20"/>
  <c r="Q21"/>
  <c r="Q22"/>
  <c r="Q23"/>
  <c r="Q24"/>
  <c r="Q25"/>
  <c r="Q26"/>
  <c r="Q27"/>
  <c r="Q28"/>
  <c r="Q29"/>
  <c r="Q30"/>
  <c r="Q31"/>
  <c r="Q32"/>
  <c r="Q33"/>
  <c r="Q34"/>
  <c r="Q35"/>
  <c r="Q36"/>
  <c r="Q37"/>
  <c r="Q38"/>
  <c r="Q39"/>
  <c r="Q40"/>
  <c r="Q41"/>
  <c r="Q42"/>
  <c r="Q43"/>
  <c r="Q8"/>
  <c r="Q54"/>
  <c r="O54"/>
  <c r="M54"/>
  <c r="Y54"/>
  <c r="K54"/>
  <c r="I54"/>
  <c r="G54"/>
  <c r="E54"/>
  <c r="E9"/>
  <c r="E10"/>
  <c r="E11"/>
  <c r="E12"/>
  <c r="E13"/>
  <c r="E14"/>
  <c r="E15"/>
  <c r="E16"/>
  <c r="E17"/>
  <c r="E18"/>
  <c r="E19"/>
  <c r="E20"/>
  <c r="E21"/>
  <c r="E22"/>
  <c r="E23"/>
  <c r="E24"/>
  <c r="E25"/>
  <c r="E26"/>
  <c r="E27"/>
  <c r="E28"/>
  <c r="E29"/>
  <c r="E30"/>
  <c r="E31"/>
  <c r="E32"/>
  <c r="E33"/>
  <c r="E34"/>
  <c r="E35"/>
  <c r="E36"/>
  <c r="E37"/>
  <c r="E38"/>
  <c r="E39"/>
  <c r="E40"/>
  <c r="E41"/>
  <c r="E42"/>
  <c r="E43"/>
  <c r="E44"/>
  <c r="E45"/>
  <c r="E46"/>
  <c r="E47"/>
  <c r="E48"/>
  <c r="E49"/>
  <c r="E50"/>
  <c r="E51"/>
  <c r="AG44"/>
  <c r="AG45"/>
  <c r="AG46"/>
  <c r="AG47"/>
  <c r="AG48"/>
  <c r="AG49"/>
  <c r="AG50"/>
  <c r="AG51"/>
  <c r="AD8"/>
  <c r="AF8" s="1"/>
  <c r="Y9"/>
  <c r="Y10"/>
  <c r="Y11"/>
  <c r="Y12"/>
  <c r="Y13"/>
  <c r="Y14"/>
  <c r="Y15"/>
  <c r="Y16"/>
  <c r="Y17"/>
  <c r="Y18"/>
  <c r="Y19"/>
  <c r="Y20"/>
  <c r="Y21"/>
  <c r="Y22"/>
  <c r="Y23"/>
  <c r="Y24"/>
  <c r="Y25"/>
  <c r="Y26"/>
  <c r="Y27"/>
  <c r="Y28"/>
  <c r="Y29"/>
  <c r="Y30"/>
  <c r="Y31"/>
  <c r="Y32"/>
  <c r="Y33"/>
  <c r="Y34"/>
  <c r="Y35"/>
  <c r="Y36"/>
  <c r="Y37"/>
  <c r="Y38"/>
  <c r="Y39"/>
  <c r="Y40"/>
  <c r="Y41"/>
  <c r="Y42"/>
  <c r="Y43"/>
  <c r="Y44"/>
  <c r="Y45"/>
  <c r="Y46"/>
  <c r="Y47"/>
  <c r="Y48"/>
  <c r="Y49"/>
  <c r="Y50"/>
  <c r="Y51"/>
  <c r="Q45"/>
  <c r="Q46"/>
  <c r="Q47"/>
  <c r="Q48"/>
  <c r="Q49"/>
  <c r="Q50"/>
  <c r="Q51"/>
  <c r="O9"/>
  <c r="O10"/>
  <c r="O11"/>
  <c r="O12"/>
  <c r="O13"/>
  <c r="O14"/>
  <c r="O15"/>
  <c r="O16"/>
  <c r="O17"/>
  <c r="O18"/>
  <c r="O19"/>
  <c r="O20"/>
  <c r="O21"/>
  <c r="O22"/>
  <c r="O23"/>
  <c r="O24"/>
  <c r="O25"/>
  <c r="O26"/>
  <c r="O27"/>
  <c r="O28"/>
  <c r="O29"/>
  <c r="O30"/>
  <c r="O31"/>
  <c r="O32"/>
  <c r="O33"/>
  <c r="O34"/>
  <c r="O35"/>
  <c r="O36"/>
  <c r="O37"/>
  <c r="O38"/>
  <c r="O39"/>
  <c r="O40"/>
  <c r="O41"/>
  <c r="O42"/>
  <c r="O43"/>
  <c r="O44"/>
  <c r="O45"/>
  <c r="O46"/>
  <c r="O47"/>
  <c r="O48"/>
  <c r="O49"/>
  <c r="O50"/>
  <c r="O51"/>
  <c r="M9"/>
  <c r="M10"/>
  <c r="M11"/>
  <c r="M12"/>
  <c r="M13"/>
  <c r="M14"/>
  <c r="M15"/>
  <c r="M16"/>
  <c r="M17"/>
  <c r="M18"/>
  <c r="M19"/>
  <c r="M20"/>
  <c r="M21"/>
  <c r="M22"/>
  <c r="M23"/>
  <c r="M24"/>
  <c r="M25"/>
  <c r="M26"/>
  <c r="M27"/>
  <c r="M28"/>
  <c r="M29"/>
  <c r="M30"/>
  <c r="M31"/>
  <c r="M32"/>
  <c r="M33"/>
  <c r="M34"/>
  <c r="M35"/>
  <c r="M36"/>
  <c r="M37"/>
  <c r="M38"/>
  <c r="M39"/>
  <c r="M40"/>
  <c r="M41"/>
  <c r="M42"/>
  <c r="M43"/>
  <c r="M44"/>
  <c r="M45"/>
  <c r="M46"/>
  <c r="M47"/>
  <c r="M48"/>
  <c r="M49"/>
  <c r="M50"/>
  <c r="M51"/>
  <c r="A52" l="1"/>
  <c r="K9"/>
  <c r="K10"/>
  <c r="K11"/>
  <c r="K12"/>
  <c r="K13"/>
  <c r="K14"/>
  <c r="K15"/>
  <c r="K16"/>
  <c r="K17"/>
  <c r="K18"/>
  <c r="K19"/>
  <c r="K20"/>
  <c r="K21"/>
  <c r="K22"/>
  <c r="K23"/>
  <c r="K24"/>
  <c r="K25"/>
  <c r="K26"/>
  <c r="K27"/>
  <c r="K28"/>
  <c r="K29"/>
  <c r="K30"/>
  <c r="K31"/>
  <c r="K32"/>
  <c r="K33"/>
  <c r="K34"/>
  <c r="K35"/>
  <c r="K36"/>
  <c r="K37"/>
  <c r="K38"/>
  <c r="K39"/>
  <c r="K40"/>
  <c r="K41"/>
  <c r="K42"/>
  <c r="K43"/>
  <c r="K44"/>
  <c r="K45"/>
  <c r="K46"/>
  <c r="K47"/>
  <c r="K48"/>
  <c r="K49"/>
  <c r="K50"/>
  <c r="K51"/>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G9"/>
  <c r="G10"/>
  <c r="G11"/>
  <c r="G12"/>
  <c r="G13"/>
  <c r="G14"/>
  <c r="G15"/>
  <c r="G16"/>
  <c r="G17"/>
  <c r="G18"/>
  <c r="G19"/>
  <c r="G20"/>
  <c r="G21"/>
  <c r="G22"/>
  <c r="G23"/>
  <c r="G24"/>
  <c r="G25"/>
  <c r="G26"/>
  <c r="G27"/>
  <c r="G28"/>
  <c r="G29"/>
  <c r="G30"/>
  <c r="G31"/>
  <c r="G32"/>
  <c r="G33"/>
  <c r="G34"/>
  <c r="G35"/>
  <c r="G36"/>
  <c r="G37"/>
  <c r="G38"/>
  <c r="G39"/>
  <c r="G40"/>
  <c r="G41"/>
  <c r="G42"/>
  <c r="G43"/>
  <c r="G44"/>
  <c r="S44" s="1"/>
  <c r="G45"/>
  <c r="S45" s="1"/>
  <c r="G46"/>
  <c r="S46" s="1"/>
  <c r="G47"/>
  <c r="S47" s="1"/>
  <c r="G48"/>
  <c r="S48" s="1"/>
  <c r="G49"/>
  <c r="S49" s="1"/>
  <c r="G50"/>
  <c r="S50" s="1"/>
  <c r="G51"/>
  <c r="S51" s="1"/>
  <c r="AD9"/>
  <c r="AD10"/>
  <c r="AD11"/>
  <c r="AD12"/>
  <c r="AD13"/>
  <c r="AD14"/>
  <c r="AD15"/>
  <c r="AD16"/>
  <c r="AD17"/>
  <c r="AD18"/>
  <c r="AD19"/>
  <c r="AD20"/>
  <c r="AD21"/>
  <c r="AD22"/>
  <c r="AD23"/>
  <c r="AD24"/>
  <c r="AD25"/>
  <c r="AD26"/>
  <c r="AD27"/>
  <c r="AD28"/>
  <c r="AD29"/>
  <c r="AD30"/>
  <c r="AD31"/>
  <c r="AD32"/>
  <c r="AD33"/>
  <c r="AD34"/>
  <c r="AD35"/>
  <c r="AD36"/>
  <c r="AD37"/>
  <c r="AD38"/>
  <c r="AD39"/>
  <c r="AD40"/>
  <c r="AD41"/>
  <c r="AD42"/>
  <c r="AD43"/>
  <c r="AD44"/>
  <c r="AE44" s="1"/>
  <c r="AD45"/>
  <c r="AE45" s="1"/>
  <c r="AD46"/>
  <c r="AE46" s="1"/>
  <c r="AD47"/>
  <c r="AE47" s="1"/>
  <c r="AD48"/>
  <c r="AE48" s="1"/>
  <c r="AD49"/>
  <c r="AE49" s="1"/>
  <c r="AD50"/>
  <c r="AE50" s="1"/>
  <c r="AD51"/>
  <c r="AE51" s="1"/>
  <c r="Q44"/>
  <c r="AE8"/>
  <c r="AC8"/>
  <c r="AC52" s="1"/>
  <c r="AA8"/>
  <c r="AA52" s="1"/>
  <c r="Y8"/>
  <c r="Y52" s="1"/>
  <c r="Y55" s="1"/>
  <c r="W8"/>
  <c r="W52" s="1"/>
  <c r="O8"/>
  <c r="O52" s="1"/>
  <c r="O55" s="1"/>
  <c r="M8"/>
  <c r="M52" s="1"/>
  <c r="M55" s="1"/>
  <c r="K8"/>
  <c r="I8"/>
  <c r="U8" s="1"/>
  <c r="U52" s="1"/>
  <c r="G8"/>
  <c r="G52" s="1"/>
  <c r="E8"/>
  <c r="AE42" l="1"/>
  <c r="AF42"/>
  <c r="AG42" s="1"/>
  <c r="AE40"/>
  <c r="AF40"/>
  <c r="AG40" s="1"/>
  <c r="AE38"/>
  <c r="AF38"/>
  <c r="AG38" s="1"/>
  <c r="AE36"/>
  <c r="AF36"/>
  <c r="AG36" s="1"/>
  <c r="AE34"/>
  <c r="AF34"/>
  <c r="AG34" s="1"/>
  <c r="AE32"/>
  <c r="AF32"/>
  <c r="AG32" s="1"/>
  <c r="AE30"/>
  <c r="AF30"/>
  <c r="AG30" s="1"/>
  <c r="AE28"/>
  <c r="AF28"/>
  <c r="AG28" s="1"/>
  <c r="AE26"/>
  <c r="AF26"/>
  <c r="AG26" s="1"/>
  <c r="AE24"/>
  <c r="AF24"/>
  <c r="AG24" s="1"/>
  <c r="AE22"/>
  <c r="AF22"/>
  <c r="AG22" s="1"/>
  <c r="AE20"/>
  <c r="AF20"/>
  <c r="AG20" s="1"/>
  <c r="AE18"/>
  <c r="AF18"/>
  <c r="AG18" s="1"/>
  <c r="AE16"/>
  <c r="AF16"/>
  <c r="AG16" s="1"/>
  <c r="AE14"/>
  <c r="AF14"/>
  <c r="AG14" s="1"/>
  <c r="AE12"/>
  <c r="AF12"/>
  <c r="AG12" s="1"/>
  <c r="AE10"/>
  <c r="AE52" s="1"/>
  <c r="AF10"/>
  <c r="AG10" s="1"/>
  <c r="Q52"/>
  <c r="Q55" s="1"/>
  <c r="AE43"/>
  <c r="AF43"/>
  <c r="AG43" s="1"/>
  <c r="AE41"/>
  <c r="AF41"/>
  <c r="AG41" s="1"/>
  <c r="AE39"/>
  <c r="AF39"/>
  <c r="AG39" s="1"/>
  <c r="AE37"/>
  <c r="AF37"/>
  <c r="AG37" s="1"/>
  <c r="AE35"/>
  <c r="AF35"/>
  <c r="AG35" s="1"/>
  <c r="AE33"/>
  <c r="AF33"/>
  <c r="AG33" s="1"/>
  <c r="AE31"/>
  <c r="AF31"/>
  <c r="AG31" s="1"/>
  <c r="AE29"/>
  <c r="AF29"/>
  <c r="AG29" s="1"/>
  <c r="AE27"/>
  <c r="AF27"/>
  <c r="AG27" s="1"/>
  <c r="AE25"/>
  <c r="AF25"/>
  <c r="AG25" s="1"/>
  <c r="AE23"/>
  <c r="AF23"/>
  <c r="AG23" s="1"/>
  <c r="AE21"/>
  <c r="AF21"/>
  <c r="AG21" s="1"/>
  <c r="AE19"/>
  <c r="AF19"/>
  <c r="AG19" s="1"/>
  <c r="AE17"/>
  <c r="AF17"/>
  <c r="AG17" s="1"/>
  <c r="AE15"/>
  <c r="AF15"/>
  <c r="AG15" s="1"/>
  <c r="AE13"/>
  <c r="AF13"/>
  <c r="AG13" s="1"/>
  <c r="AE11"/>
  <c r="AF11"/>
  <c r="AG11" s="1"/>
  <c r="AE9"/>
  <c r="AF9"/>
  <c r="AG9" s="1"/>
  <c r="K52"/>
  <c r="G55"/>
  <c r="AG8"/>
  <c r="E52"/>
  <c r="E55" s="1"/>
  <c r="I52"/>
  <c r="I55" s="1"/>
  <c r="S52"/>
  <c r="S55" s="1"/>
  <c r="AG52" l="1"/>
  <c r="K55"/>
</calcChain>
</file>

<file path=xl/sharedStrings.xml><?xml version="1.0" encoding="utf-8"?>
<sst xmlns="http://schemas.openxmlformats.org/spreadsheetml/2006/main" count="178" uniqueCount="85">
  <si>
    <t>PRESUPUESTO</t>
  </si>
  <si>
    <t>TOTAL</t>
  </si>
  <si>
    <t>PESOS:…………………………………………………………………………………………………………………………………………………………………………………</t>
  </si>
  <si>
    <t>CLÁUSULAS PARTICULARES</t>
  </si>
  <si>
    <t>LOS PAGOS SE REALIZARAN A 45 DÍAS HÁBILES FECHA DE FACTURA</t>
  </si>
  <si>
    <t>LOS IMPORTES COTIZADOS DEBERÁN SER EXPRESADOS EN MONEDA DE CURSO LEGAL (PESOS ARGENTINOS).</t>
  </si>
  <si>
    <t>COTIZAR CON IVA E IMPUESTOS INTERNOS INCLUIDOS</t>
  </si>
  <si>
    <t>Las ofertas deberán presentarse por duplicado.-</t>
  </si>
  <si>
    <t xml:space="preserve">(Considerar días hábiles administrativos) </t>
  </si>
  <si>
    <t>Cant.</t>
  </si>
  <si>
    <t>Detalle de Cotización</t>
  </si>
  <si>
    <t>Precio Unitario</t>
  </si>
  <si>
    <t>Precio Total</t>
  </si>
  <si>
    <t>Reng.</t>
  </si>
  <si>
    <r>
      <t>SELLADO</t>
    </r>
    <r>
      <rPr>
        <b/>
        <i/>
        <sz val="12"/>
        <rFont val="Arial"/>
        <family val="2"/>
      </rPr>
      <t>: cada Plla.de COTIZACIÓN (y oferta separada) según ordenanza tarifaria vigente.-</t>
    </r>
  </si>
  <si>
    <r>
      <t xml:space="preserve">PLAZO DE ENTREGA :                                                  </t>
    </r>
    <r>
      <rPr>
        <b/>
        <i/>
        <sz val="12"/>
        <rFont val="Arial"/>
        <family val="2"/>
      </rPr>
      <t>DÍAS.-</t>
    </r>
  </si>
  <si>
    <t xml:space="preserve">RENGLON </t>
  </si>
  <si>
    <t>CANT.</t>
  </si>
  <si>
    <t>BEVILACQUA</t>
  </si>
  <si>
    <t>MEJOR PRECIO BASICA</t>
  </si>
  <si>
    <t>MEJOR PRECIO INCLUY. ALTERNATIVA</t>
  </si>
  <si>
    <t xml:space="preserve"> </t>
  </si>
  <si>
    <t>Oferta Básica</t>
  </si>
  <si>
    <t>Alternativa 1</t>
  </si>
  <si>
    <t>Alternativa 2</t>
  </si>
  <si>
    <t>Alternativa 3</t>
  </si>
  <si>
    <t>Alternativa 4</t>
  </si>
  <si>
    <t>Nº</t>
  </si>
  <si>
    <t>Precio Unit</t>
  </si>
  <si>
    <t>UNITARIO</t>
  </si>
  <si>
    <t>PRES OF</t>
  </si>
  <si>
    <t>SUPERA PRES OF</t>
  </si>
  <si>
    <t>AGROCOSECHA</t>
  </si>
  <si>
    <t>MACHENA</t>
  </si>
  <si>
    <t>ARGENBELT</t>
  </si>
  <si>
    <t>BIBI</t>
  </si>
  <si>
    <t xml:space="preserve">LUJAN </t>
  </si>
  <si>
    <t>MIGUEL CRUCES</t>
  </si>
  <si>
    <t>LICITACIÓN PÚBLICA Nº 96/2019 - Expte Nº 6843/2019</t>
  </si>
  <si>
    <t>Lámpara vapor de sodio alta presión 400w</t>
  </si>
  <si>
    <t>Lámpara tubular a vapor de sodio de alta presión 250w, con sello IRAM, certificado de horas de vida útil y flujo lumínico</t>
  </si>
  <si>
    <t>Lámpara a vapor de sodio A.P 150W tubular alta presión, con sello IRAM, certificado de horas de vida útil y flujo lumínico</t>
  </si>
  <si>
    <t>Equipo auxiliar exterior para lámpara de sodio 400W exterior autorregulado con certificación IRAM</t>
  </si>
  <si>
    <t>Equipo auxiliar para vapor de sodio 250 W exterior autorregulado con certificación IRAM 20 metros</t>
  </si>
  <si>
    <t>Conductor aislación PVC antillama TPR de 2x1,5mm con sello IRAM</t>
  </si>
  <si>
    <t>Conductor aislación PVC antillama TPR de 2x2,5mm con sello IRAM</t>
  </si>
  <si>
    <t>Conductor 1 x 2,5mm PVC norma IRAM</t>
  </si>
  <si>
    <t>Interruptor termomagnético tetrapolar 62A</t>
  </si>
  <si>
    <t>Interruptor termomagnético tetrapolar 25</t>
  </si>
  <si>
    <t>Interruptor termomagnético tetrapolar 32 A</t>
  </si>
  <si>
    <t>Interruptor diferencial tetrapolar 62 A</t>
  </si>
  <si>
    <t>Interruptor diferencial tetrapolar 40A</t>
  </si>
  <si>
    <t>Interruptor diferencial tetrapolar 25A</t>
  </si>
  <si>
    <t>CABLE 4 MM unipolar cobre sello IRAM</t>
  </si>
  <si>
    <t>CABLE 6 MM unipolar cobre sello IRAM</t>
  </si>
  <si>
    <t>unid.</t>
  </si>
  <si>
    <t>mts.</t>
  </si>
  <si>
    <t>Unidad</t>
  </si>
  <si>
    <r>
      <t>LUGAR DE ENTREGA:</t>
    </r>
    <r>
      <rPr>
        <b/>
        <i/>
        <sz val="12"/>
        <rFont val="Arial"/>
        <family val="2"/>
      </rPr>
      <t xml:space="preserve"> Depósito General -Patagonia Nº222 - tel.: 4817479- Maipú libre de gastos de flete y acarreo.-</t>
    </r>
  </si>
  <si>
    <t>Oferente: ......................................................................................................................................................................................................</t>
  </si>
  <si>
    <t>Domicilio: ....................................................................................................................................................................................................</t>
  </si>
  <si>
    <t>Correo Electronico: ……………………………………………………………………………………………………………………….</t>
  </si>
  <si>
    <t>De conformidad al Pliego de Condiciones Generales adjuntos, sírvase cotizar para la adquisición de “MATERIALES”, destinado al mantenimiento de Alumbrado Público en el Departamento, como sigue:</t>
  </si>
  <si>
    <t>Lámpara Mercurio halogenado 150w doble contacto</t>
  </si>
  <si>
    <t>Equipo auxiliar exterior para lámpara de mercurio halogenado 150 W impregnado al vacio con resina poliester autoregulable con sello</t>
  </si>
  <si>
    <t>Balasto p/interior para lámpara de vapor de sodio AP de 250w; Con certificación IRAM; Importante: Balasto con impregnación de resina al vacio.</t>
  </si>
  <si>
    <t>Célula fotoeléctrica 10 Amp. 10/50lux, con BASE y sistema de sujecion, según normas c/sello IRAM. TIPO MODELO ITALAVIA Nº 4659200</t>
  </si>
  <si>
    <t>Fuente de alimentación para plaqueta led, corriente constante, IP67, tensión de trabajo de 220V, potencia 200W, corriente aproximadamente de salida 700 Ma, unidad sellada con protección ante cortocircuito, sobretensión y sobretemperatura, tensión de salida 120-280V, para instalar en recinto de luminaria de alumbrado publico, tipo Italavia código 70620005</t>
  </si>
  <si>
    <t>Protector sobre tensión, para luminaria led potencia 200w, tipo italavia 79501001</t>
  </si>
  <si>
    <t>Plaqueta led modular de corriente constante, IP67, 64 leds, soldadura por refusión, tensión de trabajo de 200V, potencia 140-150W, corriente aproximada de trabajo 700 Ma, flujo lumínico mínimo 17,500 lm, ángulo de apertura aproximado 115º, temperatura de color 5700 K, medida aproximada 210x210mm, para instalar en recinto de luminaria de alumbrado publico, tipo Italavia código 77001407</t>
  </si>
  <si>
    <t>Conductor de aluminio preensamblado 2 x 16mm PVC antillama</t>
  </si>
  <si>
    <t>Conductor de cobre preensamblado de 2x4mm</t>
  </si>
  <si>
    <t>Contactor 80 A, tripolar con contacto auxiliar AC3. para alta potencia</t>
  </si>
  <si>
    <t>Conector doble dentado aislado abulonado tipo domiciliario -PKD 16. 25/95mm A 25/95mm</t>
  </si>
  <si>
    <t>Rollo cinta ahisladora PVC, con adhesivo, de 0,18mm de espesor, adhesión a cualquier superficie, retardante a la llama, autoextinguible y resistente a los rayos ultravioletas (U.V.). Opera eficiente y continuamente en rangos de temperatura de -7ºC hasta 90ºC. Resistente a la abrasión, ácidos y álcalis. 20 MTS PRIMERA MARCA</t>
  </si>
  <si>
    <t>Rollo cinta autosoldable 5 mts</t>
  </si>
  <si>
    <t>Ignitor elétrico derivación apto para sodio 70/400w, con certificación IRAM</t>
  </si>
  <si>
    <t>Ignitor elétrico tipo serie para incorporar apto para lámparas de sodio y mercurio halogenado, con certificación IRAM</t>
  </si>
  <si>
    <r>
      <t>LUGAR DE APERTURA:</t>
    </r>
    <r>
      <rPr>
        <b/>
        <i/>
        <sz val="12"/>
        <rFont val="Arial"/>
        <family val="2"/>
      </rPr>
      <t xml:space="preserve"> Subdirección de Licitaciones: Pescara N°190 Maipú (Mza.).-</t>
    </r>
  </si>
  <si>
    <t xml:space="preserve">       Licitación PÚBLICA  N° 66/2023- Expte. N°334/2023.-</t>
  </si>
  <si>
    <t>MAIPU (Mza.), 20 de Marzo de 2023.-</t>
  </si>
  <si>
    <t>Marca</t>
  </si>
  <si>
    <r>
      <t>PRECIO DE LA CARPETA:</t>
    </r>
    <r>
      <rPr>
        <b/>
        <i/>
        <sz val="12"/>
        <rFont val="Arial"/>
        <family val="2"/>
      </rPr>
      <t xml:space="preserve"> $69.420,00.-</t>
    </r>
  </si>
  <si>
    <t>CABE MENCIONAR QUE LOS PROVEEDORES DEBERAN PRESENTAR MUESTRA DE TODOS LOS ITEMS COTIZADOS EN LA SUBDIRECCION DE OBRAS Y MANTENIMIENTO ELECTROMECANICO (PATAGONIA 222 - MAIPU) EL DIA HABIL ANTERIOR A LA FECHA DE APERTURA HASTA LAS 13:00 HS</t>
  </si>
  <si>
    <r>
      <t xml:space="preserve">APERTURA: </t>
    </r>
    <r>
      <rPr>
        <b/>
        <i/>
        <sz val="12"/>
        <rFont val="Arial"/>
        <family val="2"/>
      </rPr>
      <t xml:space="preserve"> día 11 de Abril de 2023 a las 09:00 Horas.-</t>
    </r>
  </si>
</sst>
</file>

<file path=xl/styles.xml><?xml version="1.0" encoding="utf-8"?>
<styleSheet xmlns="http://schemas.openxmlformats.org/spreadsheetml/2006/main">
  <numFmts count="2">
    <numFmt numFmtId="44" formatCode="_ &quot;$&quot;\ * #,##0.00_ ;_ &quot;$&quot;\ * \-#,##0.00_ ;_ &quot;$&quot;\ * &quot;-&quot;??_ ;_ @_ "/>
    <numFmt numFmtId="43" formatCode="_ * #,##0.00_ ;_ * \-#,##0.00_ ;_ * &quot;-&quot;??_ ;_ @_ "/>
  </numFmts>
  <fonts count="25">
    <font>
      <sz val="10"/>
      <name val="Arial"/>
    </font>
    <font>
      <sz val="11"/>
      <color theme="1"/>
      <name val="Calibri"/>
      <family val="2"/>
      <scheme val="minor"/>
    </font>
    <font>
      <sz val="11"/>
      <color theme="1"/>
      <name val="Calibri"/>
      <family val="2"/>
      <scheme val="minor"/>
    </font>
    <font>
      <sz val="10"/>
      <name val="Arial"/>
      <family val="2"/>
    </font>
    <font>
      <sz val="8"/>
      <name val="Britannic Bold"/>
      <family val="2"/>
    </font>
    <font>
      <b/>
      <sz val="8"/>
      <name val="Arial"/>
      <family val="2"/>
    </font>
    <font>
      <i/>
      <sz val="12"/>
      <name val="Arial"/>
      <family val="2"/>
    </font>
    <font>
      <sz val="11"/>
      <name val="Arial"/>
      <family val="2"/>
    </font>
    <font>
      <b/>
      <sz val="10"/>
      <name val="Arial"/>
      <family val="2"/>
    </font>
    <font>
      <b/>
      <i/>
      <sz val="10"/>
      <name val="Arial"/>
      <family val="2"/>
    </font>
    <font>
      <b/>
      <i/>
      <u/>
      <sz val="14"/>
      <name val="Arial"/>
      <family val="2"/>
    </font>
    <font>
      <b/>
      <i/>
      <sz val="12"/>
      <name val="Arial"/>
      <family val="2"/>
    </font>
    <font>
      <b/>
      <i/>
      <u/>
      <sz val="12"/>
      <name val="Arial"/>
      <family val="2"/>
    </font>
    <font>
      <b/>
      <sz val="12"/>
      <name val="Arial"/>
      <family val="2"/>
    </font>
    <font>
      <b/>
      <sz val="12"/>
      <color rgb="FF000000"/>
      <name val="Arial"/>
      <family val="2"/>
    </font>
    <font>
      <b/>
      <i/>
      <sz val="9"/>
      <color theme="1"/>
      <name val="Arial"/>
      <family val="2"/>
    </font>
    <font>
      <i/>
      <sz val="10"/>
      <name val="Arial"/>
      <family val="2"/>
    </font>
    <font>
      <sz val="8"/>
      <name val="Arial"/>
      <family val="2"/>
    </font>
    <font>
      <sz val="12"/>
      <color rgb="FF000000"/>
      <name val="Arial"/>
      <family val="2"/>
    </font>
    <font>
      <sz val="10"/>
      <name val="Arial"/>
      <family val="2"/>
    </font>
    <font>
      <b/>
      <i/>
      <sz val="14"/>
      <name val="Arial"/>
      <family val="2"/>
    </font>
    <font>
      <b/>
      <u/>
      <sz val="11"/>
      <color theme="1"/>
      <name val="Calibri"/>
      <family val="2"/>
      <scheme val="minor"/>
    </font>
    <font>
      <sz val="10"/>
      <color theme="1"/>
      <name val="Arial"/>
      <family val="2"/>
    </font>
    <font>
      <b/>
      <i/>
      <sz val="11"/>
      <color theme="1"/>
      <name val="Arial"/>
      <family val="2"/>
    </font>
    <font>
      <i/>
      <u/>
      <sz val="20"/>
      <name val="Arial Black"/>
      <family val="2"/>
    </font>
  </fonts>
  <fills count="11">
    <fill>
      <patternFill patternType="none"/>
    </fill>
    <fill>
      <patternFill patternType="gray125"/>
    </fill>
    <fill>
      <patternFill patternType="solid">
        <fgColor theme="0" tint="-0.14999847407452621"/>
        <bgColor indexed="64"/>
      </patternFill>
    </fill>
    <fill>
      <patternFill patternType="solid">
        <fgColor indexed="9"/>
        <bgColor indexed="64"/>
      </patternFill>
    </fill>
    <fill>
      <patternFill patternType="solid">
        <fgColor indexed="43"/>
        <bgColor indexed="64"/>
      </patternFill>
    </fill>
    <fill>
      <patternFill patternType="solid">
        <fgColor indexed="44"/>
        <bgColor indexed="64"/>
      </patternFill>
    </fill>
    <fill>
      <patternFill patternType="solid">
        <fgColor theme="0"/>
        <bgColor indexed="64"/>
      </patternFill>
    </fill>
    <fill>
      <patternFill patternType="solid">
        <fgColor rgb="FF92D050"/>
        <bgColor indexed="64"/>
      </patternFill>
    </fill>
    <fill>
      <patternFill patternType="solid">
        <fgColor theme="7" tint="0.39997558519241921"/>
        <bgColor indexed="64"/>
      </patternFill>
    </fill>
    <fill>
      <patternFill patternType="solid">
        <fgColor rgb="FFFFC000"/>
        <bgColor indexed="64"/>
      </patternFill>
    </fill>
    <fill>
      <patternFill patternType="solid">
        <fgColor rgb="FFFFFF0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medium">
        <color indexed="64"/>
      </left>
      <right style="medium">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top style="medium">
        <color indexed="64"/>
      </top>
      <bottom/>
      <diagonal/>
    </border>
    <border>
      <left/>
      <right/>
      <top/>
      <bottom style="medium">
        <color indexed="64"/>
      </bottom>
      <diagonal/>
    </border>
  </borders>
  <cellStyleXfs count="5">
    <xf numFmtId="0" fontId="0" fillId="0" borderId="0"/>
    <xf numFmtId="44" fontId="3" fillId="0" borderId="0" applyFont="0" applyFill="0" applyBorder="0" applyAlignment="0" applyProtection="0"/>
    <xf numFmtId="43" fontId="19" fillId="0" borderId="0" applyFont="0" applyFill="0" applyBorder="0" applyAlignment="0" applyProtection="0"/>
    <xf numFmtId="0" fontId="1" fillId="0" borderId="0"/>
    <xf numFmtId="44" fontId="1" fillId="0" borderId="0" applyFont="0" applyFill="0" applyBorder="0" applyAlignment="0" applyProtection="0"/>
  </cellStyleXfs>
  <cellXfs count="141">
    <xf numFmtId="0" fontId="0" fillId="0" borderId="0" xfId="0"/>
    <xf numFmtId="0" fontId="0" fillId="0" borderId="0" xfId="0" applyProtection="1">
      <protection locked="0"/>
    </xf>
    <xf numFmtId="0" fontId="16" fillId="0" borderId="0" xfId="0" applyFont="1" applyAlignment="1" applyProtection="1">
      <alignment wrapText="1"/>
      <protection locked="0"/>
    </xf>
    <xf numFmtId="0" fontId="0" fillId="0" borderId="0" xfId="0" applyAlignment="1" applyProtection="1">
      <alignment horizontal="center"/>
      <protection locked="0"/>
    </xf>
    <xf numFmtId="0" fontId="7" fillId="0" borderId="0" xfId="0" applyFont="1" applyProtection="1">
      <protection locked="0"/>
    </xf>
    <xf numFmtId="0" fontId="18" fillId="0" borderId="1" xfId="0" applyFont="1" applyFill="1" applyBorder="1" applyAlignment="1">
      <alignment horizontal="center" vertical="center" wrapText="1"/>
    </xf>
    <xf numFmtId="0" fontId="0" fillId="0" borderId="0" xfId="0" applyAlignment="1"/>
    <xf numFmtId="0" fontId="20" fillId="0" borderId="0" xfId="0" applyFont="1" applyAlignment="1"/>
    <xf numFmtId="0" fontId="0" fillId="0" borderId="0" xfId="0" applyFill="1"/>
    <xf numFmtId="0" fontId="0" fillId="0" borderId="2" xfId="0" applyFill="1" applyBorder="1" applyAlignment="1">
      <alignment horizontal="center"/>
    </xf>
    <xf numFmtId="0" fontId="0" fillId="0" borderId="3" xfId="0" applyFill="1" applyBorder="1" applyAlignment="1">
      <alignment horizontal="center"/>
    </xf>
    <xf numFmtId="0" fontId="0" fillId="0" borderId="9" xfId="0" applyFill="1" applyBorder="1" applyAlignment="1">
      <alignment horizontal="center"/>
    </xf>
    <xf numFmtId="0" fontId="0" fillId="0" borderId="10" xfId="0" applyFill="1" applyBorder="1" applyAlignment="1">
      <alignment horizontal="center"/>
    </xf>
    <xf numFmtId="0" fontId="0" fillId="0" borderId="19" xfId="0" applyFill="1" applyBorder="1" applyAlignment="1">
      <alignment horizontal="center"/>
    </xf>
    <xf numFmtId="0" fontId="0" fillId="0" borderId="20" xfId="0" applyFill="1" applyBorder="1" applyAlignment="1">
      <alignment horizontal="center"/>
    </xf>
    <xf numFmtId="0" fontId="0" fillId="0" borderId="21" xfId="0" applyFill="1" applyBorder="1" applyAlignment="1">
      <alignment horizontal="center"/>
    </xf>
    <xf numFmtId="0" fontId="0" fillId="0" borderId="22" xfId="0" applyFill="1" applyBorder="1" applyAlignment="1">
      <alignment horizontal="center"/>
    </xf>
    <xf numFmtId="0" fontId="0" fillId="0" borderId="23" xfId="0" applyFill="1" applyBorder="1" applyAlignment="1">
      <alignment horizontal="center"/>
    </xf>
    <xf numFmtId="0" fontId="0" fillId="0" borderId="24" xfId="0" applyFill="1" applyBorder="1" applyAlignment="1">
      <alignment horizontal="center"/>
    </xf>
    <xf numFmtId="0" fontId="0" fillId="0" borderId="25" xfId="0" applyFill="1" applyBorder="1" applyAlignment="1">
      <alignment horizontal="center"/>
    </xf>
    <xf numFmtId="0" fontId="0" fillId="0" borderId="26" xfId="0" applyFill="1" applyBorder="1" applyAlignment="1">
      <alignment horizontal="center"/>
    </xf>
    <xf numFmtId="0" fontId="0" fillId="0" borderId="27" xfId="0" applyFill="1" applyBorder="1" applyAlignment="1">
      <alignment horizontal="center"/>
    </xf>
    <xf numFmtId="0" fontId="0" fillId="0" borderId="28" xfId="0" applyFill="1" applyBorder="1" applyAlignment="1">
      <alignment horizontal="center"/>
    </xf>
    <xf numFmtId="0" fontId="0" fillId="0" borderId="8" xfId="0" applyFill="1" applyBorder="1" applyAlignment="1">
      <alignment horizontal="center"/>
    </xf>
    <xf numFmtId="0" fontId="0" fillId="0" borderId="29" xfId="0" applyFill="1" applyBorder="1" applyAlignment="1">
      <alignment horizontal="center"/>
    </xf>
    <xf numFmtId="0" fontId="0" fillId="0" borderId="30" xfId="0" applyFill="1" applyBorder="1"/>
    <xf numFmtId="0" fontId="0" fillId="0" borderId="31" xfId="0" applyFill="1" applyBorder="1"/>
    <xf numFmtId="0" fontId="0" fillId="0" borderId="32" xfId="0" applyFill="1" applyBorder="1"/>
    <xf numFmtId="0" fontId="0" fillId="0" borderId="33" xfId="0" applyFill="1" applyBorder="1"/>
    <xf numFmtId="0" fontId="0" fillId="0" borderId="34" xfId="0" applyFill="1" applyBorder="1"/>
    <xf numFmtId="0" fontId="0" fillId="0" borderId="35" xfId="0" applyFill="1" applyBorder="1"/>
    <xf numFmtId="0" fontId="0" fillId="0" borderId="30" xfId="0" applyFill="1" applyBorder="1" applyAlignment="1">
      <alignment horizontal="center"/>
    </xf>
    <xf numFmtId="4" fontId="3" fillId="0" borderId="30" xfId="2" applyNumberFormat="1" applyFont="1" applyFill="1" applyBorder="1" applyAlignment="1">
      <alignment horizontal="center"/>
    </xf>
    <xf numFmtId="4" fontId="3" fillId="0" borderId="32" xfId="2" applyNumberFormat="1" applyFont="1" applyFill="1" applyBorder="1" applyAlignment="1">
      <alignment horizontal="center"/>
    </xf>
    <xf numFmtId="4" fontId="3" fillId="6" borderId="32" xfId="2" applyNumberFormat="1" applyFont="1" applyFill="1" applyBorder="1" applyAlignment="1">
      <alignment horizontal="center"/>
    </xf>
    <xf numFmtId="4" fontId="3" fillId="0" borderId="34" xfId="2" applyNumberFormat="1" applyFont="1" applyFill="1" applyBorder="1"/>
    <xf numFmtId="4" fontId="3" fillId="0" borderId="35" xfId="2" applyNumberFormat="1" applyFont="1" applyFill="1" applyBorder="1"/>
    <xf numFmtId="0" fontId="0" fillId="0" borderId="0" xfId="0" applyFill="1" applyBorder="1" applyAlignment="1">
      <alignment horizontal="center"/>
    </xf>
    <xf numFmtId="0" fontId="0" fillId="0" borderId="0" xfId="0" applyFill="1" applyBorder="1"/>
    <xf numFmtId="4" fontId="3" fillId="0" borderId="36" xfId="0" applyNumberFormat="1" applyFont="1" applyFill="1" applyBorder="1"/>
    <xf numFmtId="4" fontId="8" fillId="7" borderId="26" xfId="0" applyNumberFormat="1" applyFont="1" applyFill="1" applyBorder="1"/>
    <xf numFmtId="4" fontId="8" fillId="7" borderId="37" xfId="0" applyNumberFormat="1" applyFont="1" applyFill="1" applyBorder="1"/>
    <xf numFmtId="4" fontId="3" fillId="0" borderId="38" xfId="0" applyNumberFormat="1" applyFont="1" applyFill="1" applyBorder="1" applyAlignment="1">
      <alignment horizontal="left"/>
    </xf>
    <xf numFmtId="4" fontId="8" fillId="0" borderId="36" xfId="0" applyNumberFormat="1" applyFont="1" applyFill="1" applyBorder="1"/>
    <xf numFmtId="4" fontId="8" fillId="0" borderId="0" xfId="0" applyNumberFormat="1" applyFont="1" applyFill="1" applyBorder="1"/>
    <xf numFmtId="4" fontId="8" fillId="0" borderId="26" xfId="0" applyNumberFormat="1" applyFont="1" applyFill="1" applyBorder="1"/>
    <xf numFmtId="4" fontId="8" fillId="8" borderId="26" xfId="0" applyNumberFormat="1" applyFont="1" applyFill="1" applyBorder="1"/>
    <xf numFmtId="4" fontId="0" fillId="0" borderId="36" xfId="0" applyNumberFormat="1" applyFill="1" applyBorder="1"/>
    <xf numFmtId="0" fontId="0" fillId="6" borderId="0" xfId="0" applyFill="1"/>
    <xf numFmtId="4" fontId="2" fillId="0" borderId="0" xfId="2" applyNumberFormat="1" applyFont="1"/>
    <xf numFmtId="4" fontId="2" fillId="0" borderId="0" xfId="2" applyNumberFormat="1" applyFont="1" applyFill="1"/>
    <xf numFmtId="0" fontId="3" fillId="0" borderId="0" xfId="0" applyFont="1"/>
    <xf numFmtId="4" fontId="0" fillId="0" borderId="0" xfId="0" applyNumberFormat="1"/>
    <xf numFmtId="0" fontId="21" fillId="0" borderId="0" xfId="0" applyFont="1"/>
    <xf numFmtId="0" fontId="17" fillId="0" borderId="1" xfId="0" applyFont="1" applyBorder="1" applyAlignment="1">
      <alignment wrapText="1"/>
    </xf>
    <xf numFmtId="43" fontId="0" fillId="0" borderId="1" xfId="0" applyNumberFormat="1" applyBorder="1"/>
    <xf numFmtId="0" fontId="17" fillId="9" borderId="1" xfId="0" applyFont="1" applyFill="1" applyBorder="1" applyAlignment="1">
      <alignment wrapText="1"/>
    </xf>
    <xf numFmtId="43" fontId="0" fillId="9" borderId="1" xfId="0" applyNumberFormat="1" applyFill="1" applyBorder="1"/>
    <xf numFmtId="3" fontId="3" fillId="0" borderId="1" xfId="3" applyNumberFormat="1" applyFont="1" applyFill="1" applyBorder="1" applyAlignment="1" applyProtection="1">
      <alignment horizontal="center" vertical="center"/>
    </xf>
    <xf numFmtId="0" fontId="3" fillId="6" borderId="1" xfId="3" applyFont="1" applyFill="1" applyBorder="1" applyAlignment="1" applyProtection="1">
      <alignment horizontal="center" vertical="center"/>
    </xf>
    <xf numFmtId="0" fontId="3" fillId="0" borderId="1" xfId="3" applyFont="1" applyFill="1" applyBorder="1" applyAlignment="1" applyProtection="1">
      <alignment horizontal="center" vertical="center"/>
    </xf>
    <xf numFmtId="0" fontId="3" fillId="0" borderId="1" xfId="3" applyFont="1" applyBorder="1" applyAlignment="1" applyProtection="1">
      <alignment horizontal="center" vertical="center"/>
    </xf>
    <xf numFmtId="0" fontId="22" fillId="0" borderId="1" xfId="3" applyFont="1" applyBorder="1" applyAlignment="1">
      <alignment horizontal="center" vertical="center"/>
    </xf>
    <xf numFmtId="43" fontId="17" fillId="0" borderId="0" xfId="2" applyFont="1"/>
    <xf numFmtId="0" fontId="15" fillId="6" borderId="35" xfId="0" applyFont="1" applyFill="1" applyBorder="1" applyAlignment="1" applyProtection="1">
      <alignment horizontal="center" vertical="center" wrapText="1"/>
      <protection locked="0"/>
    </xf>
    <xf numFmtId="44" fontId="17" fillId="0" borderId="35" xfId="1" applyFont="1" applyBorder="1" applyAlignment="1" applyProtection="1">
      <alignment vertical="center" wrapText="1"/>
      <protection locked="0"/>
    </xf>
    <xf numFmtId="0" fontId="6" fillId="0" borderId="0" xfId="0" applyFont="1" applyAlignment="1" applyProtection="1">
      <alignment horizontal="left"/>
      <protection locked="0"/>
    </xf>
    <xf numFmtId="0" fontId="6" fillId="0" borderId="0" xfId="0" applyFont="1" applyAlignment="1" applyProtection="1">
      <alignment horizontal="left"/>
      <protection locked="0"/>
    </xf>
    <xf numFmtId="0" fontId="9" fillId="0" borderId="0" xfId="0" applyFont="1" applyAlignment="1" applyProtection="1">
      <alignment horizontal="left"/>
      <protection locked="0"/>
    </xf>
    <xf numFmtId="44" fontId="17" fillId="0" borderId="29" xfId="1" applyFont="1" applyBorder="1" applyAlignment="1" applyProtection="1">
      <alignment horizontal="center" vertical="center" wrapText="1"/>
      <protection locked="0"/>
    </xf>
    <xf numFmtId="44" fontId="17" fillId="0" borderId="26" xfId="1" applyFont="1" applyBorder="1" applyAlignment="1" applyProtection="1">
      <alignment horizontal="center" vertical="center" wrapText="1"/>
      <protection locked="0"/>
    </xf>
    <xf numFmtId="0" fontId="12" fillId="0" borderId="0" xfId="0" applyFont="1" applyAlignment="1" applyProtection="1">
      <alignment horizontal="left" vertical="center" wrapText="1"/>
      <protection locked="0"/>
    </xf>
    <xf numFmtId="0" fontId="8" fillId="0" borderId="6" xfId="0" applyFont="1" applyBorder="1" applyAlignment="1">
      <alignment horizontal="center"/>
    </xf>
    <xf numFmtId="0" fontId="8" fillId="0" borderId="5" xfId="0" applyFont="1" applyBorder="1" applyAlignment="1">
      <alignment horizontal="center"/>
    </xf>
    <xf numFmtId="0" fontId="8" fillId="0" borderId="4" xfId="0" applyFont="1" applyBorder="1" applyAlignment="1">
      <alignment horizontal="center"/>
    </xf>
    <xf numFmtId="0" fontId="8" fillId="5" borderId="7" xfId="0" applyFont="1" applyFill="1" applyBorder="1" applyAlignment="1">
      <alignment horizontal="center" wrapText="1"/>
    </xf>
    <xf numFmtId="0" fontId="8" fillId="5" borderId="8" xfId="0" applyFont="1" applyFill="1" applyBorder="1" applyAlignment="1">
      <alignment horizontal="center" wrapText="1"/>
    </xf>
    <xf numFmtId="0" fontId="8" fillId="5" borderId="17" xfId="0" applyFont="1" applyFill="1" applyBorder="1" applyAlignment="1">
      <alignment horizontal="center" wrapText="1"/>
    </xf>
    <xf numFmtId="0" fontId="8" fillId="5" borderId="18" xfId="0" applyFont="1" applyFill="1" applyBorder="1" applyAlignment="1">
      <alignment horizontal="center" wrapText="1"/>
    </xf>
    <xf numFmtId="0" fontId="8" fillId="4" borderId="7" xfId="0" applyFont="1" applyFill="1" applyBorder="1" applyAlignment="1">
      <alignment horizontal="center"/>
    </xf>
    <xf numFmtId="0" fontId="8" fillId="4" borderId="8" xfId="0" applyFont="1" applyFill="1" applyBorder="1" applyAlignment="1">
      <alignment horizontal="center"/>
    </xf>
    <xf numFmtId="0" fontId="8" fillId="4" borderId="17" xfId="0" applyFont="1" applyFill="1" applyBorder="1" applyAlignment="1">
      <alignment horizontal="center"/>
    </xf>
    <xf numFmtId="0" fontId="8" fillId="4" borderId="18" xfId="0" applyFont="1" applyFill="1" applyBorder="1" applyAlignment="1">
      <alignment horizontal="center"/>
    </xf>
    <xf numFmtId="0" fontId="0" fillId="0" borderId="11" xfId="0" applyFill="1" applyBorder="1" applyAlignment="1">
      <alignment horizontal="center"/>
    </xf>
    <xf numFmtId="0" fontId="0" fillId="0" borderId="12" xfId="0" applyFill="1" applyBorder="1" applyAlignment="1">
      <alignment horizontal="center"/>
    </xf>
    <xf numFmtId="0" fontId="0" fillId="0" borderId="13" xfId="0" applyFill="1" applyBorder="1" applyAlignment="1">
      <alignment horizontal="center"/>
    </xf>
    <xf numFmtId="0" fontId="0" fillId="0" borderId="14" xfId="0" applyFill="1" applyBorder="1" applyAlignment="1">
      <alignment horizontal="center"/>
    </xf>
    <xf numFmtId="0" fontId="0" fillId="0" borderId="15" xfId="0" applyFill="1" applyBorder="1" applyAlignment="1">
      <alignment horizontal="center"/>
    </xf>
    <xf numFmtId="0" fontId="0" fillId="0" borderId="16" xfId="0" applyFill="1" applyBorder="1" applyAlignment="1">
      <alignment horizontal="center"/>
    </xf>
    <xf numFmtId="0" fontId="3" fillId="0" borderId="4" xfId="0" applyFont="1" applyBorder="1" applyAlignment="1">
      <alignment horizontal="center"/>
    </xf>
    <xf numFmtId="0" fontId="3" fillId="0" borderId="5" xfId="0" applyFont="1" applyBorder="1" applyAlignment="1">
      <alignment horizontal="center"/>
    </xf>
    <xf numFmtId="0" fontId="8" fillId="0" borderId="4" xfId="0" applyFont="1" applyFill="1" applyBorder="1" applyAlignment="1">
      <alignment horizontal="center"/>
    </xf>
    <xf numFmtId="0" fontId="8" fillId="0" borderId="5" xfId="0" applyFont="1" applyFill="1" applyBorder="1" applyAlignment="1">
      <alignment horizontal="center"/>
    </xf>
    <xf numFmtId="0" fontId="8" fillId="0" borderId="6" xfId="0" applyFont="1" applyFill="1" applyBorder="1" applyAlignment="1">
      <alignment horizontal="center"/>
    </xf>
    <xf numFmtId="0" fontId="0" fillId="0" borderId="0" xfId="0" applyAlignment="1" applyProtection="1">
      <alignment horizontal="center" vertical="top"/>
    </xf>
    <xf numFmtId="0" fontId="24" fillId="0" borderId="0" xfId="0" applyFont="1" applyBorder="1" applyAlignment="1" applyProtection="1">
      <alignment horizontal="center" vertical="center"/>
    </xf>
    <xf numFmtId="0" fontId="0" fillId="0" borderId="0" xfId="0" applyProtection="1"/>
    <xf numFmtId="0" fontId="5" fillId="0" borderId="0" xfId="0" applyFont="1" applyAlignment="1" applyProtection="1">
      <alignment horizontal="center" vertical="center"/>
    </xf>
    <xf numFmtId="0" fontId="4" fillId="0" borderId="0" xfId="0" applyFont="1" applyBorder="1" applyProtection="1"/>
    <xf numFmtId="0" fontId="5" fillId="0" borderId="0" xfId="0" applyFont="1" applyAlignment="1" applyProtection="1">
      <alignment vertical="center"/>
    </xf>
    <xf numFmtId="0" fontId="11" fillId="0" borderId="0" xfId="0" applyFont="1" applyBorder="1" applyAlignment="1" applyProtection="1">
      <alignment horizontal="center" vertical="center"/>
    </xf>
    <xf numFmtId="0" fontId="5" fillId="0" borderId="0" xfId="0" applyFont="1" applyAlignment="1" applyProtection="1">
      <alignment horizontal="center" wrapText="1"/>
    </xf>
    <xf numFmtId="49" fontId="6" fillId="0" borderId="0" xfId="0" applyNumberFormat="1" applyFont="1" applyBorder="1" applyAlignment="1" applyProtection="1">
      <alignment horizontal="left" vertical="center" wrapText="1"/>
    </xf>
    <xf numFmtId="0" fontId="15" fillId="2" borderId="39" xfId="0" applyFont="1" applyFill="1" applyBorder="1" applyAlignment="1" applyProtection="1">
      <alignment horizontal="center" vertical="center" wrapText="1"/>
    </xf>
    <xf numFmtId="0" fontId="15" fillId="2" borderId="15" xfId="0" applyFont="1" applyFill="1" applyBorder="1" applyAlignment="1" applyProtection="1">
      <alignment horizontal="center" vertical="center" wrapText="1"/>
    </xf>
    <xf numFmtId="0" fontId="23" fillId="6" borderId="35" xfId="0" applyFont="1" applyFill="1" applyBorder="1" applyAlignment="1" applyProtection="1">
      <alignment horizontal="center" vertical="center" wrapText="1"/>
    </xf>
    <xf numFmtId="0" fontId="7" fillId="0" borderId="35" xfId="0" applyFont="1" applyFill="1" applyBorder="1" applyAlignment="1" applyProtection="1">
      <alignment horizontal="center" vertical="center" wrapText="1"/>
    </xf>
    <xf numFmtId="0" fontId="7" fillId="0" borderId="41" xfId="0" applyFont="1" applyFill="1" applyBorder="1" applyAlignment="1" applyProtection="1">
      <alignment horizontal="left" vertical="center" wrapText="1"/>
    </xf>
    <xf numFmtId="0" fontId="7" fillId="6" borderId="35" xfId="0" applyFont="1" applyFill="1" applyBorder="1" applyAlignment="1" applyProtection="1">
      <alignment horizontal="center" vertical="center" wrapText="1"/>
    </xf>
    <xf numFmtId="0" fontId="7" fillId="0" borderId="35" xfId="0" applyFont="1" applyFill="1" applyBorder="1" applyAlignment="1" applyProtection="1">
      <alignment horizontal="center" vertical="center"/>
    </xf>
    <xf numFmtId="0" fontId="7" fillId="6" borderId="40" xfId="0" applyFont="1" applyFill="1" applyBorder="1" applyAlignment="1" applyProtection="1">
      <alignment horizontal="center" vertical="center" wrapText="1"/>
    </xf>
    <xf numFmtId="0" fontId="23" fillId="6" borderId="40" xfId="0" applyFont="1" applyFill="1" applyBorder="1" applyAlignment="1" applyProtection="1">
      <alignment horizontal="center" vertical="center" wrapText="1"/>
    </xf>
    <xf numFmtId="0" fontId="7" fillId="0" borderId="40" xfId="0" applyFont="1" applyFill="1" applyBorder="1" applyAlignment="1" applyProtection="1">
      <alignment horizontal="center" vertical="center" wrapText="1"/>
    </xf>
    <xf numFmtId="0" fontId="7" fillId="0" borderId="42" xfId="0" applyFont="1" applyFill="1" applyBorder="1" applyAlignment="1" applyProtection="1">
      <alignment horizontal="left" vertical="center" wrapText="1"/>
    </xf>
    <xf numFmtId="0" fontId="8" fillId="10" borderId="7" xfId="0" applyFont="1" applyFill="1" applyBorder="1" applyAlignment="1" applyProtection="1">
      <alignment horizontal="center" vertical="center" wrapText="1"/>
    </xf>
    <xf numFmtId="0" fontId="8" fillId="10" borderId="43" xfId="0" applyFont="1" applyFill="1" applyBorder="1" applyAlignment="1" applyProtection="1">
      <alignment horizontal="center" vertical="center" wrapText="1"/>
    </xf>
    <xf numFmtId="0" fontId="8" fillId="10" borderId="8" xfId="0" applyFont="1" applyFill="1" applyBorder="1" applyAlignment="1" applyProtection="1">
      <alignment horizontal="center" vertical="center" wrapText="1"/>
    </xf>
    <xf numFmtId="0" fontId="8" fillId="0" borderId="8" xfId="0" applyFont="1" applyBorder="1" applyAlignment="1" applyProtection="1">
      <alignment horizontal="center" vertical="center"/>
    </xf>
    <xf numFmtId="0" fontId="8" fillId="10" borderId="17" xfId="0" applyFont="1" applyFill="1" applyBorder="1" applyAlignment="1" applyProtection="1">
      <alignment horizontal="center" vertical="center" wrapText="1"/>
    </xf>
    <xf numFmtId="0" fontId="8" fillId="10" borderId="44" xfId="0" applyFont="1" applyFill="1" applyBorder="1" applyAlignment="1" applyProtection="1">
      <alignment horizontal="center" vertical="center" wrapText="1"/>
    </xf>
    <xf numFmtId="0" fontId="8" fillId="10" borderId="18" xfId="0" applyFont="1" applyFill="1" applyBorder="1" applyAlignment="1" applyProtection="1">
      <alignment horizontal="center" vertical="center" wrapText="1"/>
    </xf>
    <xf numFmtId="0" fontId="8" fillId="0" borderId="18" xfId="0" applyFont="1" applyBorder="1" applyAlignment="1" applyProtection="1">
      <alignment horizontal="center" vertical="center"/>
    </xf>
    <xf numFmtId="0" fontId="9" fillId="0" borderId="0" xfId="0" applyFont="1" applyAlignment="1" applyProtection="1">
      <alignment horizontal="left"/>
    </xf>
    <xf numFmtId="0" fontId="10" fillId="0" borderId="0" xfId="0" applyFont="1" applyBorder="1" applyAlignment="1" applyProtection="1">
      <alignment horizontal="center"/>
    </xf>
    <xf numFmtId="0" fontId="8" fillId="0" borderId="0" xfId="0" applyFont="1" applyAlignment="1" applyProtection="1">
      <alignment horizontal="center"/>
    </xf>
    <xf numFmtId="0" fontId="8" fillId="0" borderId="0" xfId="0" applyFont="1" applyAlignment="1" applyProtection="1">
      <alignment horizontal="center"/>
    </xf>
    <xf numFmtId="0" fontId="14" fillId="0" borderId="0" xfId="0" applyFont="1" applyAlignment="1" applyProtection="1">
      <alignment horizontal="center" vertical="top" wrapText="1"/>
    </xf>
    <xf numFmtId="0" fontId="11" fillId="3" borderId="0" xfId="0" applyFont="1" applyFill="1" applyBorder="1" applyAlignment="1" applyProtection="1">
      <alignment horizontal="center" vertical="center" wrapText="1"/>
    </xf>
    <xf numFmtId="0" fontId="11" fillId="3" borderId="0" xfId="0" applyFont="1" applyFill="1" applyBorder="1" applyAlignment="1" applyProtection="1">
      <alignment horizontal="center" vertical="center" wrapText="1"/>
    </xf>
    <xf numFmtId="0" fontId="12" fillId="0" borderId="0" xfId="0" applyFont="1" applyBorder="1" applyAlignment="1" applyProtection="1">
      <alignment horizontal="left" wrapText="1"/>
    </xf>
    <xf numFmtId="0" fontId="12" fillId="0" borderId="0" xfId="0" applyFont="1" applyBorder="1" applyAlignment="1" applyProtection="1">
      <alignment horizontal="left" wrapText="1"/>
    </xf>
    <xf numFmtId="0" fontId="13" fillId="0" borderId="0" xfId="0" applyFont="1" applyProtection="1"/>
    <xf numFmtId="0" fontId="12" fillId="0" borderId="0" xfId="0" applyFont="1" applyBorder="1" applyAlignment="1" applyProtection="1">
      <alignment horizontal="left" vertical="center" wrapText="1"/>
    </xf>
    <xf numFmtId="0" fontId="12" fillId="0" borderId="0" xfId="0" applyFont="1" applyBorder="1" applyAlignment="1" applyProtection="1">
      <alignment horizontal="justify" vertical="center" wrapText="1"/>
    </xf>
    <xf numFmtId="0" fontId="12" fillId="3" borderId="0" xfId="0" applyFont="1" applyFill="1" applyBorder="1" applyAlignment="1" applyProtection="1">
      <alignment horizontal="justify" vertical="center" wrapText="1"/>
    </xf>
    <xf numFmtId="0" fontId="8" fillId="0" borderId="0" xfId="0" applyFont="1" applyAlignment="1" applyProtection="1">
      <alignment horizontal="justify" vertical="center" wrapText="1"/>
    </xf>
    <xf numFmtId="0" fontId="12" fillId="0" borderId="0" xfId="0" applyFont="1" applyAlignment="1" applyProtection="1">
      <alignment horizontal="left" vertical="center" wrapText="1"/>
    </xf>
    <xf numFmtId="0" fontId="11" fillId="0" borderId="0" xfId="0" applyFont="1" applyAlignment="1" applyProtection="1">
      <alignment wrapText="1"/>
    </xf>
    <xf numFmtId="0" fontId="11" fillId="0" borderId="0" xfId="0" applyFont="1" applyAlignment="1" applyProtection="1">
      <alignment horizontal="left" wrapText="1"/>
    </xf>
    <xf numFmtId="0" fontId="7" fillId="0" borderId="41" xfId="0" applyFont="1" applyFill="1" applyBorder="1" applyAlignment="1" applyProtection="1">
      <alignment horizontal="left" vertical="center" wrapText="1"/>
      <protection locked="0"/>
    </xf>
    <xf numFmtId="0" fontId="7" fillId="0" borderId="42" xfId="0" applyFont="1" applyFill="1" applyBorder="1" applyAlignment="1" applyProtection="1">
      <alignment horizontal="left" vertical="center" wrapText="1"/>
      <protection locked="0"/>
    </xf>
  </cellXfs>
  <cellStyles count="5">
    <cellStyle name="Millares" xfId="2" builtinId="3"/>
    <cellStyle name="Moneda" xfId="1" builtinId="4"/>
    <cellStyle name="Moneda 2" xfId="4"/>
    <cellStyle name="Normal" xfId="0" builtinId="0"/>
    <cellStyle name="Normal 2" xfId="3"/>
  </cellStyles>
  <dxfs count="3">
    <dxf>
      <fill>
        <patternFill>
          <bgColor indexed="44"/>
        </patternFill>
      </fill>
    </dxf>
    <dxf>
      <fill>
        <patternFill>
          <bgColor indexed="43"/>
        </patternFill>
      </fill>
    </dxf>
    <dxf>
      <fill>
        <patternFill patternType="none">
          <bgColor indexed="65"/>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3</xdr:col>
      <xdr:colOff>0</xdr:colOff>
      <xdr:row>52</xdr:row>
      <xdr:rowOff>0</xdr:rowOff>
    </xdr:from>
    <xdr:to>
      <xdr:col>3</xdr:col>
      <xdr:colOff>371475</xdr:colOff>
      <xdr:row>52</xdr:row>
      <xdr:rowOff>0</xdr:rowOff>
    </xdr:to>
    <xdr:pic>
      <xdr:nvPicPr>
        <xdr:cNvPr id="2" name="Picture 2"/>
        <xdr:cNvPicPr>
          <a:picLocks noChangeAspect="1" noChangeArrowheads="1"/>
        </xdr:cNvPicPr>
      </xdr:nvPicPr>
      <xdr:blipFill>
        <a:blip xmlns:r="http://schemas.openxmlformats.org/officeDocument/2006/relationships" r:embed="rId1"/>
        <a:srcRect/>
        <a:stretch>
          <a:fillRect/>
        </a:stretch>
      </xdr:blipFill>
      <xdr:spPr bwMode="auto">
        <a:xfrm>
          <a:off x="609600" y="41805225"/>
          <a:ext cx="371475" cy="0"/>
        </a:xfrm>
        <a:prstGeom prst="rect">
          <a:avLst/>
        </a:prstGeom>
        <a:noFill/>
        <a:ln w="9525">
          <a:noFill/>
          <a:miter lim="800000"/>
          <a:headEnd/>
          <a:tailEnd/>
        </a:ln>
      </xdr:spPr>
    </xdr:pic>
    <xdr:clientData/>
  </xdr:twoCellAnchor>
  <xdr:twoCellAnchor editAs="oneCell">
    <xdr:from>
      <xdr:col>1</xdr:col>
      <xdr:colOff>244187</xdr:colOff>
      <xdr:row>0</xdr:row>
      <xdr:rowOff>187037</xdr:rowOff>
    </xdr:from>
    <xdr:to>
      <xdr:col>4</xdr:col>
      <xdr:colOff>24493</xdr:colOff>
      <xdr:row>2</xdr:row>
      <xdr:rowOff>45122</xdr:rowOff>
    </xdr:to>
    <xdr:pic>
      <xdr:nvPicPr>
        <xdr:cNvPr id="4" name="3 Imagen" descr="escudo maipú municipio - positivo.png"/>
        <xdr:cNvPicPr>
          <a:picLocks noChangeAspect="1"/>
        </xdr:cNvPicPr>
      </xdr:nvPicPr>
      <xdr:blipFill>
        <a:blip xmlns:r="http://schemas.openxmlformats.org/officeDocument/2006/relationships" r:embed="rId2" cstate="print"/>
        <a:stretch>
          <a:fillRect/>
        </a:stretch>
      </xdr:blipFill>
      <xdr:spPr>
        <a:xfrm>
          <a:off x="244187" y="187037"/>
          <a:ext cx="1946563" cy="64866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1:H144"/>
  <sheetViews>
    <sheetView tabSelected="1" view="pageBreakPreview" zoomScale="98" zoomScaleSheetLayoutView="98" workbookViewId="0">
      <selection activeCell="B56" activeCellId="4" sqref="B5:H7 F10:H40 H41:H42 B43:H43 B56:E56"/>
    </sheetView>
  </sheetViews>
  <sheetFormatPr baseColWidth="10" defaultRowHeight="14.25"/>
  <cols>
    <col min="1" max="1" width="5.140625" style="1" customWidth="1"/>
    <col min="2" max="3" width="10.140625" style="3" customWidth="1"/>
    <col min="4" max="4" width="12.140625" style="3" customWidth="1"/>
    <col min="5" max="5" width="47.7109375" style="4" customWidth="1"/>
    <col min="6" max="6" width="21.140625" style="4" customWidth="1"/>
    <col min="7" max="7" width="17" style="1" customWidth="1"/>
    <col min="8" max="8" width="20.140625" style="1" customWidth="1"/>
    <col min="9" max="16384" width="11.42578125" style="1"/>
  </cols>
  <sheetData>
    <row r="1" spans="2:8" ht="42" customHeight="1">
      <c r="B1" s="94"/>
      <c r="C1" s="94"/>
      <c r="D1" s="94"/>
      <c r="E1" s="95" t="s">
        <v>0</v>
      </c>
      <c r="F1" s="95"/>
      <c r="G1" s="95"/>
      <c r="H1" s="96"/>
    </row>
    <row r="2" spans="2:8" ht="20.25" customHeight="1">
      <c r="B2" s="97"/>
      <c r="C2" s="97"/>
      <c r="D2" s="97"/>
      <c r="E2" s="98"/>
      <c r="F2" s="98"/>
      <c r="G2" s="96"/>
      <c r="H2" s="96"/>
    </row>
    <row r="3" spans="2:8" ht="15">
      <c r="B3" s="99"/>
      <c r="C3" s="99"/>
      <c r="D3" s="99"/>
      <c r="E3" s="100" t="s">
        <v>79</v>
      </c>
      <c r="F3" s="100"/>
      <c r="G3" s="100"/>
      <c r="H3" s="96"/>
    </row>
    <row r="4" spans="2:8" ht="15">
      <c r="B4" s="101"/>
      <c r="C4" s="101"/>
      <c r="D4" s="101"/>
      <c r="E4" s="100" t="s">
        <v>80</v>
      </c>
      <c r="F4" s="100"/>
      <c r="G4" s="100"/>
      <c r="H4" s="96"/>
    </row>
    <row r="5" spans="2:8" ht="21" customHeight="1">
      <c r="B5" s="67" t="s">
        <v>59</v>
      </c>
      <c r="C5" s="67"/>
      <c r="D5" s="67"/>
      <c r="E5" s="67"/>
      <c r="F5" s="67"/>
      <c r="G5" s="67"/>
      <c r="H5" s="67"/>
    </row>
    <row r="6" spans="2:8" ht="24.75" customHeight="1">
      <c r="B6" s="67" t="s">
        <v>60</v>
      </c>
      <c r="C6" s="67"/>
      <c r="D6" s="67"/>
      <c r="E6" s="67"/>
      <c r="F6" s="67"/>
      <c r="G6" s="67"/>
      <c r="H6" s="67"/>
    </row>
    <row r="7" spans="2:8" ht="27" customHeight="1">
      <c r="B7" s="66" t="s">
        <v>61</v>
      </c>
      <c r="C7" s="66"/>
      <c r="D7" s="66"/>
      <c r="E7" s="66"/>
      <c r="F7" s="66"/>
      <c r="G7" s="66"/>
      <c r="H7" s="66"/>
    </row>
    <row r="8" spans="2:8" ht="59.25" customHeight="1" thickBot="1">
      <c r="B8" s="102" t="s">
        <v>62</v>
      </c>
      <c r="C8" s="102"/>
      <c r="D8" s="102"/>
      <c r="E8" s="102"/>
      <c r="F8" s="102"/>
      <c r="G8" s="102"/>
      <c r="H8" s="102"/>
    </row>
    <row r="9" spans="2:8" s="2" customFormat="1" ht="39.950000000000003" customHeight="1">
      <c r="B9" s="103" t="s">
        <v>13</v>
      </c>
      <c r="C9" s="103" t="s">
        <v>9</v>
      </c>
      <c r="D9" s="103" t="s">
        <v>57</v>
      </c>
      <c r="E9" s="104" t="s">
        <v>10</v>
      </c>
      <c r="F9" s="104" t="s">
        <v>81</v>
      </c>
      <c r="G9" s="103" t="s">
        <v>11</v>
      </c>
      <c r="H9" s="103" t="s">
        <v>12</v>
      </c>
    </row>
    <row r="10" spans="2:8" s="2" customFormat="1" ht="40.5" customHeight="1">
      <c r="B10" s="105">
        <v>1</v>
      </c>
      <c r="C10" s="106">
        <v>50</v>
      </c>
      <c r="D10" s="106" t="s">
        <v>55</v>
      </c>
      <c r="E10" s="107" t="s">
        <v>63</v>
      </c>
      <c r="F10" s="139"/>
      <c r="G10" s="64"/>
      <c r="H10" s="64"/>
    </row>
    <row r="11" spans="2:8" s="2" customFormat="1" ht="44.25" customHeight="1">
      <c r="B11" s="105">
        <v>2</v>
      </c>
      <c r="C11" s="108">
        <v>100</v>
      </c>
      <c r="D11" s="106" t="s">
        <v>55</v>
      </c>
      <c r="E11" s="107" t="s">
        <v>39</v>
      </c>
      <c r="F11" s="139"/>
      <c r="G11" s="64"/>
      <c r="H11" s="64"/>
    </row>
    <row r="12" spans="2:8" s="2" customFormat="1" ht="58.5" customHeight="1">
      <c r="B12" s="105">
        <v>3</v>
      </c>
      <c r="C12" s="108">
        <v>2500</v>
      </c>
      <c r="D12" s="106" t="s">
        <v>55</v>
      </c>
      <c r="E12" s="107" t="s">
        <v>40</v>
      </c>
      <c r="F12" s="139"/>
      <c r="G12" s="64"/>
      <c r="H12" s="64"/>
    </row>
    <row r="13" spans="2:8" s="2" customFormat="1" ht="60.75" customHeight="1">
      <c r="B13" s="105">
        <v>4</v>
      </c>
      <c r="C13" s="108">
        <v>1000</v>
      </c>
      <c r="D13" s="106" t="s">
        <v>55</v>
      </c>
      <c r="E13" s="107" t="s">
        <v>41</v>
      </c>
      <c r="F13" s="139"/>
      <c r="G13" s="64"/>
      <c r="H13" s="64"/>
    </row>
    <row r="14" spans="2:8" s="2" customFormat="1" ht="58.5" customHeight="1">
      <c r="B14" s="105">
        <v>5</v>
      </c>
      <c r="C14" s="108">
        <v>300</v>
      </c>
      <c r="D14" s="106" t="s">
        <v>55</v>
      </c>
      <c r="E14" s="107" t="s">
        <v>64</v>
      </c>
      <c r="F14" s="139"/>
      <c r="G14" s="64"/>
      <c r="H14" s="64"/>
    </row>
    <row r="15" spans="2:8" s="2" customFormat="1" ht="59.25" customHeight="1">
      <c r="B15" s="105">
        <v>6</v>
      </c>
      <c r="C15" s="108">
        <v>100</v>
      </c>
      <c r="D15" s="106" t="s">
        <v>55</v>
      </c>
      <c r="E15" s="107" t="s">
        <v>42</v>
      </c>
      <c r="F15" s="139"/>
      <c r="G15" s="64"/>
      <c r="H15" s="64"/>
    </row>
    <row r="16" spans="2:8" s="2" customFormat="1" ht="61.5" customHeight="1">
      <c r="B16" s="105">
        <v>7</v>
      </c>
      <c r="C16" s="108">
        <v>2000</v>
      </c>
      <c r="D16" s="106" t="s">
        <v>55</v>
      </c>
      <c r="E16" s="107" t="s">
        <v>65</v>
      </c>
      <c r="F16" s="139"/>
      <c r="G16" s="64"/>
      <c r="H16" s="64"/>
    </row>
    <row r="17" spans="2:8" s="2" customFormat="1" ht="50.25" customHeight="1">
      <c r="B17" s="105">
        <v>8</v>
      </c>
      <c r="C17" s="108">
        <v>100</v>
      </c>
      <c r="D17" s="106" t="s">
        <v>55</v>
      </c>
      <c r="E17" s="107" t="s">
        <v>43</v>
      </c>
      <c r="F17" s="139"/>
      <c r="G17" s="64"/>
      <c r="H17" s="64"/>
    </row>
    <row r="18" spans="2:8" s="2" customFormat="1" ht="57" customHeight="1">
      <c r="B18" s="105">
        <v>9</v>
      </c>
      <c r="C18" s="106">
        <v>300</v>
      </c>
      <c r="D18" s="106" t="s">
        <v>55</v>
      </c>
      <c r="E18" s="107" t="s">
        <v>66</v>
      </c>
      <c r="F18" s="139"/>
      <c r="G18" s="64"/>
      <c r="H18" s="64"/>
    </row>
    <row r="19" spans="2:8" s="2" customFormat="1" ht="137.25" customHeight="1">
      <c r="B19" s="105">
        <v>10</v>
      </c>
      <c r="C19" s="106">
        <v>300</v>
      </c>
      <c r="D19" s="106" t="s">
        <v>55</v>
      </c>
      <c r="E19" s="107" t="s">
        <v>67</v>
      </c>
      <c r="F19" s="139"/>
      <c r="G19" s="64"/>
      <c r="H19" s="64"/>
    </row>
    <row r="20" spans="2:8" s="2" customFormat="1" ht="45" customHeight="1">
      <c r="B20" s="105">
        <v>11</v>
      </c>
      <c r="C20" s="106">
        <v>300</v>
      </c>
      <c r="D20" s="106" t="s">
        <v>55</v>
      </c>
      <c r="E20" s="107" t="s">
        <v>68</v>
      </c>
      <c r="F20" s="139"/>
      <c r="G20" s="64"/>
      <c r="H20" s="64"/>
    </row>
    <row r="21" spans="2:8" s="2" customFormat="1" ht="140.25" customHeight="1">
      <c r="B21" s="105">
        <v>12</v>
      </c>
      <c r="C21" s="108">
        <v>50</v>
      </c>
      <c r="D21" s="106" t="s">
        <v>55</v>
      </c>
      <c r="E21" s="107" t="s">
        <v>69</v>
      </c>
      <c r="F21" s="139"/>
      <c r="G21" s="64"/>
      <c r="H21" s="64"/>
    </row>
    <row r="22" spans="2:8" s="2" customFormat="1" ht="33" customHeight="1">
      <c r="B22" s="105">
        <v>13</v>
      </c>
      <c r="C22" s="108">
        <v>60</v>
      </c>
      <c r="D22" s="106" t="s">
        <v>55</v>
      </c>
      <c r="E22" s="107" t="s">
        <v>72</v>
      </c>
      <c r="F22" s="139"/>
      <c r="G22" s="64"/>
      <c r="H22" s="64"/>
    </row>
    <row r="23" spans="2:8" s="2" customFormat="1" ht="33" customHeight="1">
      <c r="B23" s="105">
        <v>14</v>
      </c>
      <c r="C23" s="108">
        <v>10000</v>
      </c>
      <c r="D23" s="109" t="s">
        <v>56</v>
      </c>
      <c r="E23" s="107" t="s">
        <v>70</v>
      </c>
      <c r="F23" s="139"/>
      <c r="G23" s="64"/>
      <c r="H23" s="64"/>
    </row>
    <row r="24" spans="2:8" s="2" customFormat="1" ht="23.25" customHeight="1">
      <c r="B24" s="105">
        <v>15</v>
      </c>
      <c r="C24" s="108">
        <v>1000</v>
      </c>
      <c r="D24" s="109" t="s">
        <v>56</v>
      </c>
      <c r="E24" s="107" t="s">
        <v>71</v>
      </c>
      <c r="F24" s="139"/>
      <c r="G24" s="64"/>
      <c r="H24" s="64"/>
    </row>
    <row r="25" spans="2:8" s="2" customFormat="1" ht="32.25" customHeight="1">
      <c r="B25" s="105">
        <v>16</v>
      </c>
      <c r="C25" s="108">
        <v>1000</v>
      </c>
      <c r="D25" s="106" t="s">
        <v>55</v>
      </c>
      <c r="E25" s="107" t="s">
        <v>73</v>
      </c>
      <c r="F25" s="139"/>
      <c r="G25" s="64"/>
      <c r="H25" s="64"/>
    </row>
    <row r="26" spans="2:8" s="2" customFormat="1" ht="34.5" customHeight="1">
      <c r="B26" s="105">
        <v>17</v>
      </c>
      <c r="C26" s="108">
        <v>7000</v>
      </c>
      <c r="D26" s="109" t="s">
        <v>56</v>
      </c>
      <c r="E26" s="107" t="s">
        <v>44</v>
      </c>
      <c r="F26" s="139"/>
      <c r="G26" s="64"/>
      <c r="H26" s="64"/>
    </row>
    <row r="27" spans="2:8" s="2" customFormat="1" ht="36" customHeight="1">
      <c r="B27" s="105">
        <v>18</v>
      </c>
      <c r="C27" s="108">
        <v>7000</v>
      </c>
      <c r="D27" s="109" t="s">
        <v>56</v>
      </c>
      <c r="E27" s="107" t="s">
        <v>45</v>
      </c>
      <c r="F27" s="139"/>
      <c r="G27" s="64"/>
      <c r="H27" s="64"/>
    </row>
    <row r="28" spans="2:8" s="2" customFormat="1" ht="30" customHeight="1">
      <c r="B28" s="105">
        <v>19</v>
      </c>
      <c r="C28" s="108">
        <v>1000</v>
      </c>
      <c r="D28" s="109" t="s">
        <v>56</v>
      </c>
      <c r="E28" s="107" t="s">
        <v>46</v>
      </c>
      <c r="F28" s="139"/>
      <c r="G28" s="64"/>
      <c r="H28" s="64"/>
    </row>
    <row r="29" spans="2:8" s="2" customFormat="1" ht="30" customHeight="1">
      <c r="B29" s="105">
        <v>20</v>
      </c>
      <c r="C29" s="108">
        <v>20</v>
      </c>
      <c r="D29" s="106" t="s">
        <v>55</v>
      </c>
      <c r="E29" s="107" t="s">
        <v>47</v>
      </c>
      <c r="F29" s="139"/>
      <c r="G29" s="64"/>
      <c r="H29" s="64"/>
    </row>
    <row r="30" spans="2:8" s="2" customFormat="1" ht="30" customHeight="1">
      <c r="B30" s="105">
        <v>21</v>
      </c>
      <c r="C30" s="108">
        <v>20</v>
      </c>
      <c r="D30" s="106" t="s">
        <v>55</v>
      </c>
      <c r="E30" s="107" t="s">
        <v>48</v>
      </c>
      <c r="F30" s="139"/>
      <c r="G30" s="64"/>
      <c r="H30" s="64"/>
    </row>
    <row r="31" spans="2:8" s="2" customFormat="1" ht="30" customHeight="1">
      <c r="B31" s="105">
        <v>22</v>
      </c>
      <c r="C31" s="108">
        <v>20</v>
      </c>
      <c r="D31" s="106" t="s">
        <v>55</v>
      </c>
      <c r="E31" s="107" t="s">
        <v>49</v>
      </c>
      <c r="F31" s="139"/>
      <c r="G31" s="64"/>
      <c r="H31" s="64"/>
    </row>
    <row r="32" spans="2:8" ht="30" customHeight="1">
      <c r="B32" s="105">
        <v>23</v>
      </c>
      <c r="C32" s="108">
        <v>20</v>
      </c>
      <c r="D32" s="106" t="s">
        <v>55</v>
      </c>
      <c r="E32" s="107" t="s">
        <v>50</v>
      </c>
      <c r="F32" s="139"/>
      <c r="G32" s="65"/>
      <c r="H32" s="65"/>
    </row>
    <row r="33" spans="2:8" ht="30" customHeight="1">
      <c r="B33" s="105">
        <v>24</v>
      </c>
      <c r="C33" s="108">
        <v>20</v>
      </c>
      <c r="D33" s="106" t="s">
        <v>55</v>
      </c>
      <c r="E33" s="107" t="s">
        <v>51</v>
      </c>
      <c r="F33" s="139"/>
      <c r="G33" s="65"/>
      <c r="H33" s="65"/>
    </row>
    <row r="34" spans="2:8" ht="30" customHeight="1">
      <c r="B34" s="105">
        <v>25</v>
      </c>
      <c r="C34" s="108">
        <v>20</v>
      </c>
      <c r="D34" s="106" t="s">
        <v>55</v>
      </c>
      <c r="E34" s="107" t="s">
        <v>52</v>
      </c>
      <c r="F34" s="139"/>
      <c r="G34" s="65"/>
      <c r="H34" s="65"/>
    </row>
    <row r="35" spans="2:8" ht="132" customHeight="1">
      <c r="B35" s="105">
        <v>26</v>
      </c>
      <c r="C35" s="108">
        <v>700</v>
      </c>
      <c r="D35" s="106" t="s">
        <v>55</v>
      </c>
      <c r="E35" s="107" t="s">
        <v>74</v>
      </c>
      <c r="F35" s="139"/>
      <c r="G35" s="65"/>
      <c r="H35" s="65"/>
    </row>
    <row r="36" spans="2:8" ht="32.25" customHeight="1">
      <c r="B36" s="105">
        <v>27</v>
      </c>
      <c r="C36" s="108">
        <v>100</v>
      </c>
      <c r="D36" s="106" t="s">
        <v>55</v>
      </c>
      <c r="E36" s="107" t="s">
        <v>75</v>
      </c>
      <c r="F36" s="139"/>
      <c r="G36" s="65"/>
      <c r="H36" s="65"/>
    </row>
    <row r="37" spans="2:8" ht="31.5" customHeight="1">
      <c r="B37" s="105">
        <v>28</v>
      </c>
      <c r="C37" s="108">
        <v>500</v>
      </c>
      <c r="D37" s="109" t="s">
        <v>56</v>
      </c>
      <c r="E37" s="107" t="s">
        <v>53</v>
      </c>
      <c r="F37" s="139"/>
      <c r="G37" s="65"/>
      <c r="H37" s="65"/>
    </row>
    <row r="38" spans="2:8" ht="30" customHeight="1">
      <c r="B38" s="105">
        <v>29</v>
      </c>
      <c r="C38" s="110">
        <v>500</v>
      </c>
      <c r="D38" s="109" t="s">
        <v>56</v>
      </c>
      <c r="E38" s="107" t="s">
        <v>54</v>
      </c>
      <c r="F38" s="139"/>
      <c r="G38" s="65"/>
      <c r="H38" s="65"/>
    </row>
    <row r="39" spans="2:8" ht="36.75" customHeight="1">
      <c r="B39" s="105">
        <v>30</v>
      </c>
      <c r="C39" s="110">
        <v>700</v>
      </c>
      <c r="D39" s="106" t="s">
        <v>55</v>
      </c>
      <c r="E39" s="107" t="s">
        <v>76</v>
      </c>
      <c r="F39" s="139"/>
      <c r="G39" s="65"/>
      <c r="H39" s="65"/>
    </row>
    <row r="40" spans="2:8" ht="51" customHeight="1" thickBot="1">
      <c r="B40" s="111">
        <v>31</v>
      </c>
      <c r="C40" s="110">
        <v>500</v>
      </c>
      <c r="D40" s="112" t="s">
        <v>55</v>
      </c>
      <c r="E40" s="113" t="s">
        <v>77</v>
      </c>
      <c r="F40" s="140"/>
      <c r="G40" s="65"/>
      <c r="H40" s="65"/>
    </row>
    <row r="41" spans="2:8" ht="19.5" customHeight="1">
      <c r="B41" s="114" t="s">
        <v>83</v>
      </c>
      <c r="C41" s="115"/>
      <c r="D41" s="115"/>
      <c r="E41" s="115"/>
      <c r="F41" s="116"/>
      <c r="G41" s="117" t="s">
        <v>1</v>
      </c>
      <c r="H41" s="69"/>
    </row>
    <row r="42" spans="2:8" ht="34.5" customHeight="1" thickBot="1">
      <c r="B42" s="118"/>
      <c r="C42" s="119"/>
      <c r="D42" s="119"/>
      <c r="E42" s="119"/>
      <c r="F42" s="120"/>
      <c r="G42" s="121"/>
      <c r="H42" s="70"/>
    </row>
    <row r="43" spans="2:8" ht="23.25" customHeight="1">
      <c r="B43" s="68" t="s">
        <v>2</v>
      </c>
      <c r="C43" s="68"/>
      <c r="D43" s="68"/>
      <c r="E43" s="68"/>
      <c r="F43" s="68"/>
      <c r="G43" s="68"/>
      <c r="H43" s="68"/>
    </row>
    <row r="44" spans="2:8" ht="16.5" customHeight="1">
      <c r="B44" s="122"/>
      <c r="C44" s="122"/>
      <c r="D44" s="122"/>
      <c r="E44" s="122"/>
      <c r="F44" s="122"/>
      <c r="G44" s="122"/>
      <c r="H44" s="122"/>
    </row>
    <row r="45" spans="2:8" ht="20.25" customHeight="1">
      <c r="B45" s="123" t="s">
        <v>3</v>
      </c>
      <c r="C45" s="123"/>
      <c r="D45" s="123"/>
      <c r="E45" s="123"/>
      <c r="F45" s="123"/>
      <c r="G45" s="123"/>
      <c r="H45" s="123"/>
    </row>
    <row r="46" spans="2:8" ht="17.25" customHeight="1">
      <c r="B46" s="124" t="s">
        <v>4</v>
      </c>
      <c r="C46" s="124"/>
      <c r="D46" s="124"/>
      <c r="E46" s="124"/>
      <c r="F46" s="124"/>
      <c r="G46" s="124"/>
      <c r="H46" s="124"/>
    </row>
    <row r="47" spans="2:8" ht="8.25" customHeight="1">
      <c r="B47" s="125"/>
      <c r="C47" s="125"/>
      <c r="D47" s="125"/>
      <c r="E47" s="125"/>
      <c r="F47" s="125"/>
      <c r="G47" s="125"/>
      <c r="H47" s="96"/>
    </row>
    <row r="48" spans="2:8" ht="18.75" customHeight="1">
      <c r="B48" s="126" t="s">
        <v>5</v>
      </c>
      <c r="C48" s="126"/>
      <c r="D48" s="126"/>
      <c r="E48" s="126"/>
      <c r="F48" s="126"/>
      <c r="G48" s="126"/>
      <c r="H48" s="126"/>
    </row>
    <row r="49" spans="2:8" ht="17.25" customHeight="1">
      <c r="B49" s="127" t="s">
        <v>6</v>
      </c>
      <c r="C49" s="127"/>
      <c r="D49" s="127"/>
      <c r="E49" s="127"/>
      <c r="F49" s="127"/>
      <c r="G49" s="127"/>
      <c r="H49" s="127"/>
    </row>
    <row r="50" spans="2:8" ht="11.25" customHeight="1">
      <c r="B50" s="128"/>
      <c r="C50" s="128"/>
      <c r="D50" s="128"/>
      <c r="E50" s="128"/>
      <c r="F50" s="128"/>
      <c r="G50" s="128"/>
      <c r="H50" s="128"/>
    </row>
    <row r="51" spans="2:8" ht="18" customHeight="1">
      <c r="B51" s="129" t="s">
        <v>82</v>
      </c>
      <c r="C51" s="129"/>
      <c r="D51" s="129"/>
      <c r="E51" s="129"/>
      <c r="F51" s="130"/>
      <c r="G51" s="131"/>
      <c r="H51" s="96"/>
    </row>
    <row r="52" spans="2:8" ht="17.25" customHeight="1">
      <c r="B52" s="129" t="s">
        <v>84</v>
      </c>
      <c r="C52" s="129"/>
      <c r="D52" s="129"/>
      <c r="E52" s="129"/>
      <c r="F52" s="130"/>
      <c r="G52" s="131"/>
      <c r="H52" s="96"/>
    </row>
    <row r="53" spans="2:8" ht="18.75" customHeight="1">
      <c r="B53" s="132" t="s">
        <v>78</v>
      </c>
      <c r="C53" s="132"/>
      <c r="D53" s="132"/>
      <c r="E53" s="132"/>
      <c r="F53" s="132"/>
      <c r="G53" s="132"/>
      <c r="H53" s="96"/>
    </row>
    <row r="54" spans="2:8" ht="17.25" customHeight="1">
      <c r="B54" s="133" t="s">
        <v>14</v>
      </c>
      <c r="C54" s="133"/>
      <c r="D54" s="133"/>
      <c r="E54" s="133"/>
      <c r="F54" s="133"/>
      <c r="G54" s="133"/>
      <c r="H54" s="96"/>
    </row>
    <row r="55" spans="2:8" ht="30.75" customHeight="1">
      <c r="B55" s="134" t="s">
        <v>58</v>
      </c>
      <c r="C55" s="134"/>
      <c r="D55" s="135"/>
      <c r="E55" s="135"/>
      <c r="F55" s="135"/>
      <c r="G55" s="135"/>
      <c r="H55" s="96"/>
    </row>
    <row r="56" spans="2:8" ht="17.25" customHeight="1">
      <c r="B56" s="71" t="s">
        <v>15</v>
      </c>
      <c r="C56" s="71"/>
      <c r="D56" s="71"/>
      <c r="E56" s="71"/>
      <c r="F56" s="136"/>
      <c r="G56" s="137"/>
      <c r="H56" s="96"/>
    </row>
    <row r="57" spans="2:8" ht="15.75" customHeight="1">
      <c r="B57" s="138" t="s">
        <v>8</v>
      </c>
      <c r="C57" s="138"/>
      <c r="D57" s="138"/>
      <c r="E57" s="138"/>
      <c r="F57" s="138"/>
      <c r="G57" s="138"/>
      <c r="H57" s="96"/>
    </row>
    <row r="58" spans="2:8" ht="14.25" customHeight="1">
      <c r="B58" s="138" t="s">
        <v>7</v>
      </c>
      <c r="C58" s="138"/>
      <c r="D58" s="138"/>
      <c r="E58" s="138"/>
      <c r="F58" s="138"/>
      <c r="G58" s="138"/>
      <c r="H58" s="96"/>
    </row>
    <row r="59" spans="2:8" ht="21" customHeight="1"/>
    <row r="60" spans="2:8" ht="20.25" customHeight="1"/>
    <row r="61" spans="2:8" ht="16.5" customHeight="1"/>
    <row r="62" spans="2:8" ht="21.75" customHeight="1"/>
    <row r="63" spans="2:8" ht="24" customHeight="1"/>
    <row r="64" spans="2:8" ht="32.25" customHeight="1"/>
    <row r="65" ht="18.75" customHeight="1"/>
    <row r="66" ht="31.5" customHeight="1"/>
    <row r="67" ht="33" customHeight="1"/>
    <row r="68" ht="33" customHeight="1"/>
    <row r="69" ht="20.25" customHeight="1"/>
    <row r="70" ht="33.75" customHeight="1"/>
    <row r="71" ht="46.5" customHeight="1"/>
    <row r="72" ht="60.75" customHeight="1"/>
    <row r="73" ht="16.5" customHeight="1"/>
    <row r="74" ht="36" customHeight="1"/>
    <row r="75" ht="38.25" customHeight="1"/>
    <row r="76" ht="45.75" customHeight="1"/>
    <row r="77" ht="16.5" customHeight="1"/>
    <row r="78" ht="33" customHeight="1"/>
    <row r="79" ht="16.5" customHeight="1"/>
    <row r="80" ht="16.5" customHeight="1"/>
    <row r="81" ht="16.5" customHeight="1"/>
    <row r="82" ht="16.5" customHeight="1"/>
    <row r="83" ht="16.5" customHeight="1"/>
    <row r="84" ht="16.5" customHeight="1"/>
    <row r="85" ht="16.5" customHeight="1"/>
    <row r="86" ht="76.5" customHeight="1"/>
    <row r="87" ht="16.5" customHeight="1"/>
    <row r="88" ht="16.5" customHeight="1"/>
    <row r="89" ht="16.5" customHeight="1"/>
    <row r="90" ht="16.5" customHeight="1"/>
    <row r="91" ht="32.25" customHeight="1"/>
    <row r="92" ht="31.5" customHeight="1"/>
    <row r="93" ht="33.75" customHeight="1"/>
    <row r="94" ht="35.25" customHeight="1"/>
    <row r="95" ht="34.5" customHeight="1"/>
    <row r="96" ht="31.5" customHeight="1"/>
    <row r="97" ht="35.25" customHeight="1"/>
    <row r="98" ht="18.75" customHeight="1"/>
    <row r="99" ht="39" customHeight="1"/>
    <row r="100" ht="16.5" customHeight="1"/>
    <row r="101" ht="16.5" customHeight="1"/>
    <row r="102" ht="48" customHeight="1"/>
    <row r="103" ht="63.75" customHeight="1"/>
    <row r="104" ht="60.75" customHeight="1"/>
    <row r="105" ht="48.75" customHeight="1"/>
    <row r="106" ht="36" customHeight="1"/>
    <row r="107" ht="20.25" customHeight="1"/>
    <row r="108" ht="16.5" customHeight="1"/>
    <row r="109" ht="15" customHeight="1"/>
    <row r="110" ht="16.5" customHeight="1"/>
    <row r="111" ht="16.5" customHeight="1"/>
    <row r="112" ht="16.5" customHeight="1"/>
    <row r="113" ht="60.75" customHeight="1"/>
    <row r="114" ht="16.5" customHeight="1"/>
    <row r="115" ht="16.5" customHeight="1"/>
    <row r="116" ht="16.5" customHeight="1"/>
    <row r="117" ht="16.5" customHeight="1"/>
    <row r="118" ht="16.5" customHeight="1"/>
    <row r="119" ht="16.5" customHeight="1"/>
    <row r="120" ht="16.5" customHeight="1"/>
    <row r="121" ht="16.5" customHeight="1"/>
    <row r="122" ht="16.5" customHeight="1"/>
    <row r="123" ht="15.75" customHeight="1"/>
    <row r="124" ht="15.75" customHeight="1"/>
    <row r="125" ht="17.25" customHeight="1"/>
    <row r="126" ht="15" hidden="1" customHeight="1"/>
    <row r="127" ht="39.950000000000003" customHeight="1"/>
    <row r="132" ht="18.75" customHeight="1"/>
    <row r="133" ht="18.75" customHeight="1"/>
    <row r="134" ht="16.5" customHeight="1"/>
    <row r="135" ht="15" customHeight="1"/>
    <row r="136" ht="15" customHeight="1"/>
    <row r="137" ht="23.25" customHeight="1"/>
    <row r="139" ht="20.25" customHeight="1"/>
    <row r="140" ht="18" customHeight="1"/>
    <row r="141" ht="23.25" customHeight="1"/>
    <row r="142" ht="21" customHeight="1"/>
    <row r="143" ht="17.25" customHeight="1"/>
    <row r="144" ht="17.25" customHeight="1"/>
  </sheetData>
  <sheetProtection password="C90A" sheet="1" objects="1" scenarios="1"/>
  <mergeCells count="25">
    <mergeCell ref="B54:G54"/>
    <mergeCell ref="B55:G55"/>
    <mergeCell ref="B56:E56"/>
    <mergeCell ref="B57:G57"/>
    <mergeCell ref="B58:G58"/>
    <mergeCell ref="B53:G53"/>
    <mergeCell ref="B5:H5"/>
    <mergeCell ref="B6:H6"/>
    <mergeCell ref="B8:H8"/>
    <mergeCell ref="B43:H43"/>
    <mergeCell ref="B45:H45"/>
    <mergeCell ref="B46:H46"/>
    <mergeCell ref="B48:H48"/>
    <mergeCell ref="B49:H49"/>
    <mergeCell ref="B51:E51"/>
    <mergeCell ref="B52:E52"/>
    <mergeCell ref="G41:G42"/>
    <mergeCell ref="H41:H42"/>
    <mergeCell ref="B41:F42"/>
    <mergeCell ref="E1:G1"/>
    <mergeCell ref="B2:D2"/>
    <mergeCell ref="E3:G3"/>
    <mergeCell ref="B4:D4"/>
    <mergeCell ref="E4:G4"/>
    <mergeCell ref="B1:D1"/>
  </mergeCells>
  <pageMargins left="0.98425196850393704" right="0.98425196850393704" top="0.98425196850393704" bottom="0.98425196850393704" header="0.51181102362204722" footer="0.51181102362204722"/>
  <pageSetup paperSize="9" scale="55" orientation="portrait" r:id="rId1"/>
  <headerFooter alignWithMargins="0">
    <oddFooter>&amp;L              &amp;G&amp;"Arial,Negrita"&amp;8SUBDIRECCIÓN DE LICITACIONES&amp;R&amp;"Arial,Negrita"OFERENTE&amp;"Arial,Normal"&amp;9FIRMA O SELLO</oddFooter>
  </headerFooter>
  <drawing r:id="rId2"/>
  <legacyDrawingHF r:id="rId3"/>
</worksheet>
</file>

<file path=xl/worksheets/sheet2.xml><?xml version="1.0" encoding="utf-8"?>
<worksheet xmlns="http://schemas.openxmlformats.org/spreadsheetml/2006/main" xmlns:r="http://schemas.openxmlformats.org/officeDocument/2006/relationships">
  <dimension ref="A2:AG68"/>
  <sheetViews>
    <sheetView topLeftCell="B25" workbookViewId="0">
      <selection activeCell="L60" sqref="L60"/>
    </sheetView>
  </sheetViews>
  <sheetFormatPr baseColWidth="10" defaultRowHeight="12.75"/>
  <cols>
    <col min="1" max="1" width="15.42578125" style="63" hidden="1" customWidth="1"/>
    <col min="2" max="4" width="11.5703125" bestFit="1" customWidth="1"/>
    <col min="5" max="5" width="13.85546875" customWidth="1"/>
    <col min="6" max="6" width="11.5703125" bestFit="1" customWidth="1"/>
    <col min="7" max="7" width="13" bestFit="1" customWidth="1"/>
    <col min="8" max="8" width="11.5703125" bestFit="1" customWidth="1"/>
    <col min="9" max="9" width="13" customWidth="1"/>
    <col min="10" max="10" width="11.5703125" bestFit="1" customWidth="1"/>
    <col min="11" max="11" width="14.5703125" customWidth="1"/>
    <col min="12" max="12" width="11.42578125" customWidth="1"/>
    <col min="13" max="13" width="13.28515625" customWidth="1"/>
    <col min="14" max="14" width="11.42578125" customWidth="1"/>
    <col min="15" max="15" width="12.7109375" customWidth="1"/>
    <col min="16" max="18" width="11.42578125" customWidth="1"/>
    <col min="19" max="19" width="12.85546875" customWidth="1"/>
    <col min="20" max="23" width="11.42578125" hidden="1" customWidth="1"/>
    <col min="24" max="24" width="11.42578125" customWidth="1"/>
    <col min="25" max="25" width="13" customWidth="1"/>
    <col min="26" max="29" width="11.42578125" hidden="1" customWidth="1"/>
    <col min="30" max="30" width="11.5703125" bestFit="1" customWidth="1"/>
    <col min="31" max="31" width="14.28515625" customWidth="1"/>
    <col min="32" max="33" width="11.42578125" customWidth="1"/>
  </cols>
  <sheetData>
    <row r="2" spans="1:33" ht="19.5" thickBot="1">
      <c r="B2" s="6"/>
      <c r="C2" s="6"/>
      <c r="D2" s="7" t="s">
        <v>38</v>
      </c>
      <c r="E2" s="7"/>
      <c r="F2" s="7"/>
      <c r="G2" s="7"/>
      <c r="H2" s="7"/>
      <c r="I2" s="7"/>
      <c r="J2" s="7"/>
      <c r="K2" s="7"/>
      <c r="L2" s="7"/>
      <c r="M2" s="7"/>
      <c r="N2" s="7"/>
      <c r="O2" s="7"/>
      <c r="P2" s="7"/>
      <c r="Q2" s="7"/>
      <c r="R2" s="7"/>
      <c r="S2" s="7"/>
      <c r="T2" s="7"/>
      <c r="U2" s="7"/>
      <c r="V2" s="7"/>
      <c r="W2" s="7"/>
      <c r="X2" s="7"/>
      <c r="Y2" s="7"/>
      <c r="Z2" s="6"/>
      <c r="AA2" s="6"/>
      <c r="AB2" s="6"/>
      <c r="AC2" s="6"/>
      <c r="AD2" s="6"/>
      <c r="AE2" s="6"/>
      <c r="AF2" s="6"/>
      <c r="AG2" s="6"/>
    </row>
    <row r="3" spans="1:33" ht="13.5" thickBot="1">
      <c r="B3" s="9" t="s">
        <v>16</v>
      </c>
      <c r="C3" s="10" t="s">
        <v>17</v>
      </c>
      <c r="D3" s="91" t="s">
        <v>32</v>
      </c>
      <c r="E3" s="92"/>
      <c r="F3" s="74" t="s">
        <v>33</v>
      </c>
      <c r="G3" s="73"/>
      <c r="H3" s="74" t="s">
        <v>34</v>
      </c>
      <c r="I3" s="73"/>
      <c r="J3" s="74" t="s">
        <v>35</v>
      </c>
      <c r="K3" s="73"/>
      <c r="L3" s="91" t="s">
        <v>37</v>
      </c>
      <c r="M3" s="93"/>
      <c r="N3" s="93"/>
      <c r="O3" s="93"/>
      <c r="P3" s="93"/>
      <c r="Q3" s="93"/>
      <c r="R3" s="93"/>
      <c r="S3" s="93"/>
      <c r="T3" s="93"/>
      <c r="U3" s="92"/>
      <c r="V3" s="72"/>
      <c r="W3" s="73"/>
      <c r="X3" s="74" t="s">
        <v>36</v>
      </c>
      <c r="Y3" s="72"/>
      <c r="Z3" s="72"/>
      <c r="AA3" s="73"/>
      <c r="AB3" s="74" t="s">
        <v>18</v>
      </c>
      <c r="AC3" s="73"/>
      <c r="AD3" s="79" t="s">
        <v>19</v>
      </c>
      <c r="AE3" s="80"/>
      <c r="AF3" s="75" t="s">
        <v>20</v>
      </c>
      <c r="AG3" s="76"/>
    </row>
    <row r="4" spans="1:33" ht="13.5" thickBot="1">
      <c r="B4" s="11"/>
      <c r="C4" s="12" t="s">
        <v>21</v>
      </c>
      <c r="D4" s="83" t="s">
        <v>22</v>
      </c>
      <c r="E4" s="84"/>
      <c r="F4" s="83" t="s">
        <v>22</v>
      </c>
      <c r="G4" s="84"/>
      <c r="H4" s="83" t="s">
        <v>22</v>
      </c>
      <c r="I4" s="84"/>
      <c r="J4" s="83" t="s">
        <v>22</v>
      </c>
      <c r="K4" s="84"/>
      <c r="L4" s="85" t="s">
        <v>22</v>
      </c>
      <c r="M4" s="86"/>
      <c r="N4" s="87" t="s">
        <v>23</v>
      </c>
      <c r="O4" s="88"/>
      <c r="P4" s="87" t="s">
        <v>24</v>
      </c>
      <c r="Q4" s="88"/>
      <c r="R4" s="87" t="s">
        <v>25</v>
      </c>
      <c r="S4" s="88"/>
      <c r="T4" s="87" t="s">
        <v>26</v>
      </c>
      <c r="U4" s="88"/>
      <c r="V4" s="89" t="s">
        <v>22</v>
      </c>
      <c r="W4" s="90"/>
      <c r="X4" s="89" t="s">
        <v>22</v>
      </c>
      <c r="Y4" s="90"/>
      <c r="Z4" s="89" t="s">
        <v>23</v>
      </c>
      <c r="AA4" s="90"/>
      <c r="AB4" s="89" t="s">
        <v>22</v>
      </c>
      <c r="AC4" s="90"/>
      <c r="AD4" s="81"/>
      <c r="AE4" s="82"/>
      <c r="AF4" s="77"/>
      <c r="AG4" s="78"/>
    </row>
    <row r="5" spans="1:33" ht="13.5" thickBot="1">
      <c r="B5" s="13" t="s">
        <v>27</v>
      </c>
      <c r="C5" s="14"/>
      <c r="D5" s="15" t="s">
        <v>28</v>
      </c>
      <c r="E5" s="16" t="s">
        <v>12</v>
      </c>
      <c r="F5" s="15" t="s">
        <v>28</v>
      </c>
      <c r="G5" s="16" t="s">
        <v>12</v>
      </c>
      <c r="H5" s="15" t="s">
        <v>28</v>
      </c>
      <c r="I5" s="16" t="s">
        <v>12</v>
      </c>
      <c r="J5" s="15" t="s">
        <v>28</v>
      </c>
      <c r="K5" s="16" t="s">
        <v>12</v>
      </c>
      <c r="L5" s="17" t="s">
        <v>28</v>
      </c>
      <c r="M5" s="18" t="s">
        <v>12</v>
      </c>
      <c r="N5" s="17" t="s">
        <v>28</v>
      </c>
      <c r="O5" s="18" t="s">
        <v>12</v>
      </c>
      <c r="P5" s="17" t="s">
        <v>28</v>
      </c>
      <c r="Q5" s="18" t="s">
        <v>12</v>
      </c>
      <c r="R5" s="17" t="s">
        <v>28</v>
      </c>
      <c r="S5" s="18" t="s">
        <v>12</v>
      </c>
      <c r="T5" s="17" t="s">
        <v>28</v>
      </c>
      <c r="U5" s="18" t="s">
        <v>12</v>
      </c>
      <c r="V5" s="17" t="s">
        <v>28</v>
      </c>
      <c r="W5" s="18" t="s">
        <v>12</v>
      </c>
      <c r="X5" s="17" t="s">
        <v>28</v>
      </c>
      <c r="Y5" s="18" t="s">
        <v>12</v>
      </c>
      <c r="Z5" s="19" t="s">
        <v>28</v>
      </c>
      <c r="AA5" s="18" t="s">
        <v>12</v>
      </c>
      <c r="AB5" s="17" t="s">
        <v>28</v>
      </c>
      <c r="AC5" s="18" t="s">
        <v>12</v>
      </c>
      <c r="AD5" s="20" t="s">
        <v>29</v>
      </c>
      <c r="AE5" s="20" t="s">
        <v>1</v>
      </c>
      <c r="AF5" s="20" t="s">
        <v>29</v>
      </c>
      <c r="AG5" s="20" t="s">
        <v>1</v>
      </c>
    </row>
    <row r="6" spans="1:33">
      <c r="B6" s="9"/>
      <c r="C6" s="21"/>
      <c r="D6" s="9"/>
      <c r="E6" s="10"/>
      <c r="F6" s="9"/>
      <c r="G6" s="10"/>
      <c r="H6" s="9"/>
      <c r="I6" s="10"/>
      <c r="J6" s="9"/>
      <c r="K6" s="10"/>
      <c r="L6" s="9"/>
      <c r="M6" s="10"/>
      <c r="N6" s="9"/>
      <c r="O6" s="10"/>
      <c r="P6" s="9"/>
      <c r="Q6" s="10"/>
      <c r="R6" s="9"/>
      <c r="S6" s="10"/>
      <c r="T6" s="9"/>
      <c r="U6" s="10"/>
      <c r="V6" s="9" t="s">
        <v>21</v>
      </c>
      <c r="W6" s="10"/>
      <c r="X6" s="9"/>
      <c r="Y6" s="10"/>
      <c r="Z6" s="22"/>
      <c r="AA6" s="10"/>
      <c r="AB6" s="9"/>
      <c r="AC6" s="10"/>
      <c r="AD6" s="23"/>
      <c r="AE6" s="24"/>
      <c r="AF6" s="23"/>
      <c r="AG6" s="24"/>
    </row>
    <row r="7" spans="1:33">
      <c r="B7" s="25"/>
      <c r="C7" s="26"/>
      <c r="D7" s="25"/>
      <c r="E7" s="27"/>
      <c r="F7" s="25" t="s">
        <v>21</v>
      </c>
      <c r="G7" s="27"/>
      <c r="H7" s="25" t="s">
        <v>21</v>
      </c>
      <c r="I7" s="27"/>
      <c r="J7" s="25"/>
      <c r="K7" s="27"/>
      <c r="L7" s="25" t="s">
        <v>21</v>
      </c>
      <c r="M7" s="27"/>
      <c r="N7" s="25" t="s">
        <v>21</v>
      </c>
      <c r="O7" s="27"/>
      <c r="P7" s="25"/>
      <c r="Q7" s="27"/>
      <c r="R7" s="25" t="s">
        <v>21</v>
      </c>
      <c r="S7" s="27"/>
      <c r="T7" s="25" t="s">
        <v>21</v>
      </c>
      <c r="U7" s="27"/>
      <c r="V7" s="25"/>
      <c r="W7" s="27" t="s">
        <v>21</v>
      </c>
      <c r="X7" s="25"/>
      <c r="Y7" s="27"/>
      <c r="Z7" s="28"/>
      <c r="AA7" s="27"/>
      <c r="AB7" s="25"/>
      <c r="AC7" s="27"/>
      <c r="AD7" s="29"/>
      <c r="AE7" s="30"/>
      <c r="AF7" s="29"/>
      <c r="AG7" s="30"/>
    </row>
    <row r="8" spans="1:33">
      <c r="A8" s="63">
        <v>21000</v>
      </c>
      <c r="B8" s="31">
        <v>1</v>
      </c>
      <c r="C8" s="59">
        <v>2</v>
      </c>
      <c r="D8" s="32"/>
      <c r="E8" s="33">
        <f>+$C8*D8</f>
        <v>0</v>
      </c>
      <c r="F8" s="32">
        <v>7989</v>
      </c>
      <c r="G8" s="33">
        <f>+$C8*F8</f>
        <v>15978</v>
      </c>
      <c r="H8" s="32">
        <v>5735</v>
      </c>
      <c r="I8" s="33">
        <f>+$C8*H8</f>
        <v>11470</v>
      </c>
      <c r="J8" s="32"/>
      <c r="K8" s="34">
        <f>+$C8*J8</f>
        <v>0</v>
      </c>
      <c r="L8" s="32">
        <v>11278</v>
      </c>
      <c r="M8" s="33">
        <f>+L8*C8</f>
        <v>22556</v>
      </c>
      <c r="N8" s="32"/>
      <c r="O8" s="33">
        <f>+N8*C8</f>
        <v>0</v>
      </c>
      <c r="P8" s="32"/>
      <c r="Q8" s="33">
        <f>+P8*C8</f>
        <v>0</v>
      </c>
      <c r="R8" s="32"/>
      <c r="S8" s="33">
        <f>+R8*C8</f>
        <v>0</v>
      </c>
      <c r="T8" s="32"/>
      <c r="U8" s="33">
        <f>+T8*I8</f>
        <v>0</v>
      </c>
      <c r="V8" s="32"/>
      <c r="W8" s="34">
        <f>+$C8*V8</f>
        <v>0</v>
      </c>
      <c r="X8" s="32">
        <v>6200</v>
      </c>
      <c r="Y8" s="34">
        <f>+$C8*X8</f>
        <v>12400</v>
      </c>
      <c r="Z8" s="32"/>
      <c r="AA8" s="33">
        <f>+$C8*Z8</f>
        <v>0</v>
      </c>
      <c r="AB8" s="32"/>
      <c r="AC8" s="33">
        <f>+$C8*AB8</f>
        <v>0</v>
      </c>
      <c r="AD8" s="35">
        <f>+IF(OR(D8&gt;0,F8&gt;0,H8&gt;0,J8&gt;0,V8&gt;0,L8&gt;0,V8&gt;0,X8&gt;0,),MIN(IF(D8&gt;0,D8,1000000),IF(F8&gt;0,F8,1000000),IF(H8&gt;0,H8,1000000),IF(J8&gt;0,J8,1000000),IF(L8&gt;0,L8,1000000),IF(V8&gt;0,V8,1000000),IF(X8&gt;0,X8,1000000)),0)</f>
        <v>5735</v>
      </c>
      <c r="AE8" s="36">
        <f>+AD8*$C8</f>
        <v>11470</v>
      </c>
      <c r="AF8" s="35">
        <f>+IF(OR(N8&gt;0,P8&gt;0,R8&gt;0,T8&gt;0,AD8&gt;0,),MIN(IF(N8&gt;0,N8,1000000),IF(P8&gt;0,P8,1000000),IF(R8&gt;0,R8,1000000),IF(T8&gt;0,T8,1000000),IF(AD8&gt;0,AD8,1000000)),0)</f>
        <v>5735</v>
      </c>
      <c r="AG8" s="36">
        <f>+AF8*C8</f>
        <v>11470</v>
      </c>
    </row>
    <row r="9" spans="1:33">
      <c r="A9" s="63">
        <v>70000</v>
      </c>
      <c r="B9" s="31">
        <v>2</v>
      </c>
      <c r="C9" s="59">
        <v>10</v>
      </c>
      <c r="D9" s="32"/>
      <c r="E9" s="33">
        <f t="shared" ref="E9:E51" si="0">+$C9*D9</f>
        <v>0</v>
      </c>
      <c r="F9" s="32">
        <v>5988</v>
      </c>
      <c r="G9" s="33">
        <f t="shared" ref="G9:G51" si="1">+$C9*F9</f>
        <v>59880</v>
      </c>
      <c r="H9" s="32">
        <v>3685</v>
      </c>
      <c r="I9" s="33">
        <f t="shared" ref="I9:I51" si="2">+$C9*H9</f>
        <v>36850</v>
      </c>
      <c r="J9" s="32"/>
      <c r="K9" s="34">
        <f t="shared" ref="K9:K51" si="3">+$C9*J9</f>
        <v>0</v>
      </c>
      <c r="L9" s="32">
        <v>6643</v>
      </c>
      <c r="M9" s="33">
        <f t="shared" ref="M9:M51" si="4">+L9*C9</f>
        <v>66430</v>
      </c>
      <c r="N9" s="32">
        <v>3100</v>
      </c>
      <c r="O9" s="33">
        <f t="shared" ref="O9:O51" si="5">+N9*C9</f>
        <v>31000</v>
      </c>
      <c r="P9" s="32"/>
      <c r="Q9" s="33">
        <f t="shared" ref="Q9:Q43" si="6">+P9*C9</f>
        <v>0</v>
      </c>
      <c r="R9" s="32"/>
      <c r="S9" s="33">
        <f t="shared" ref="S9:S43" si="7">+R9*C9</f>
        <v>0</v>
      </c>
      <c r="T9" s="32"/>
      <c r="U9" s="33"/>
      <c r="V9" s="32"/>
      <c r="W9" s="34"/>
      <c r="X9" s="32">
        <v>5300</v>
      </c>
      <c r="Y9" s="34">
        <f t="shared" ref="Y9:Y51" si="8">+$C9*X9</f>
        <v>53000</v>
      </c>
      <c r="Z9" s="32"/>
      <c r="AA9" s="33"/>
      <c r="AB9" s="32"/>
      <c r="AC9" s="33"/>
      <c r="AD9" s="35">
        <f t="shared" ref="AD9:AD51" si="9">+IF(OR(D9&gt;0,F9&gt;0,H9&gt;0,J9&gt;0,V9&gt;0,L9&gt;0,V9&gt;0,X9&gt;0,),MIN(IF(D9&gt;0,D9,1000000),IF(F9&gt;0,F9,1000000),IF(H9&gt;0,H9,1000000),IF(J9&gt;0,J9,1000000),IF(L9&gt;0,L9,1000000),IF(V9&gt;0,V9,1000000),IF(X9&gt;0,X9,1000000)),0)</f>
        <v>3685</v>
      </c>
      <c r="AE9" s="36">
        <f t="shared" ref="AE9:AE51" si="10">+AD9*$C9</f>
        <v>36850</v>
      </c>
      <c r="AF9" s="35">
        <f t="shared" ref="AF9:AF43" si="11">+IF(OR(N9&gt;0,P9&gt;0,R9&gt;0,T9&gt;0,AD9&gt;0,),MIN(IF(N9&gt;0,N9,1000000),IF(P9&gt;0,P9,1000000),IF(R9&gt;0,R9,1000000),IF(T9&gt;0,T9,1000000),IF(AD9&gt;0,AD9,1000000)),0)</f>
        <v>3100</v>
      </c>
      <c r="AG9" s="36">
        <f t="shared" ref="AG9:AG51" si="12">+AF9*C9</f>
        <v>31000</v>
      </c>
    </row>
    <row r="10" spans="1:33">
      <c r="A10" s="63">
        <v>50000</v>
      </c>
      <c r="B10" s="31">
        <v>3</v>
      </c>
      <c r="C10" s="59">
        <v>5</v>
      </c>
      <c r="D10" s="32"/>
      <c r="E10" s="33">
        <f t="shared" si="0"/>
        <v>0</v>
      </c>
      <c r="F10" s="32">
        <v>7989</v>
      </c>
      <c r="G10" s="33">
        <f t="shared" si="1"/>
        <v>39945</v>
      </c>
      <c r="H10" s="32">
        <v>7850</v>
      </c>
      <c r="I10" s="33">
        <f t="shared" si="2"/>
        <v>39250</v>
      </c>
      <c r="J10" s="32"/>
      <c r="K10" s="34">
        <f t="shared" si="3"/>
        <v>0</v>
      </c>
      <c r="L10" s="32">
        <v>8380</v>
      </c>
      <c r="M10" s="33">
        <f t="shared" si="4"/>
        <v>41900</v>
      </c>
      <c r="N10" s="32"/>
      <c r="O10" s="33">
        <f t="shared" si="5"/>
        <v>0</v>
      </c>
      <c r="P10" s="32"/>
      <c r="Q10" s="33">
        <f t="shared" si="6"/>
        <v>0</v>
      </c>
      <c r="R10" s="32"/>
      <c r="S10" s="33">
        <f t="shared" si="7"/>
        <v>0</v>
      </c>
      <c r="T10" s="32"/>
      <c r="U10" s="33"/>
      <c r="V10" s="32"/>
      <c r="W10" s="34"/>
      <c r="X10" s="32">
        <v>8000</v>
      </c>
      <c r="Y10" s="34">
        <f t="shared" si="8"/>
        <v>40000</v>
      </c>
      <c r="Z10" s="32"/>
      <c r="AA10" s="33"/>
      <c r="AB10" s="32"/>
      <c r="AC10" s="33"/>
      <c r="AD10" s="35">
        <f t="shared" si="9"/>
        <v>7850</v>
      </c>
      <c r="AE10" s="36">
        <f t="shared" si="10"/>
        <v>39250</v>
      </c>
      <c r="AF10" s="35">
        <f t="shared" si="11"/>
        <v>7850</v>
      </c>
      <c r="AG10" s="36">
        <f t="shared" si="12"/>
        <v>39250</v>
      </c>
    </row>
    <row r="11" spans="1:33">
      <c r="A11" s="63">
        <v>28000</v>
      </c>
      <c r="B11" s="31">
        <v>4</v>
      </c>
      <c r="C11" s="59">
        <v>1</v>
      </c>
      <c r="D11" s="32"/>
      <c r="E11" s="33">
        <f t="shared" si="0"/>
        <v>0</v>
      </c>
      <c r="F11" s="32">
        <v>14979</v>
      </c>
      <c r="G11" s="33">
        <f t="shared" si="1"/>
        <v>14979</v>
      </c>
      <c r="H11" s="32">
        <v>24028</v>
      </c>
      <c r="I11" s="33">
        <f t="shared" si="2"/>
        <v>24028</v>
      </c>
      <c r="J11" s="32"/>
      <c r="K11" s="34">
        <f t="shared" si="3"/>
        <v>0</v>
      </c>
      <c r="L11" s="32"/>
      <c r="M11" s="33">
        <f t="shared" si="4"/>
        <v>0</v>
      </c>
      <c r="N11" s="32"/>
      <c r="O11" s="33">
        <f t="shared" si="5"/>
        <v>0</v>
      </c>
      <c r="P11" s="32"/>
      <c r="Q11" s="33">
        <f t="shared" si="6"/>
        <v>0</v>
      </c>
      <c r="R11" s="32"/>
      <c r="S11" s="33">
        <f t="shared" si="7"/>
        <v>0</v>
      </c>
      <c r="T11" s="32"/>
      <c r="U11" s="33"/>
      <c r="V11" s="32"/>
      <c r="W11" s="34"/>
      <c r="X11" s="32">
        <v>22100</v>
      </c>
      <c r="Y11" s="34">
        <f t="shared" si="8"/>
        <v>22100</v>
      </c>
      <c r="Z11" s="32"/>
      <c r="AA11" s="33"/>
      <c r="AB11" s="32"/>
      <c r="AC11" s="33"/>
      <c r="AD11" s="35">
        <f t="shared" si="9"/>
        <v>14979</v>
      </c>
      <c r="AE11" s="36">
        <f t="shared" si="10"/>
        <v>14979</v>
      </c>
      <c r="AF11" s="35">
        <f t="shared" si="11"/>
        <v>14979</v>
      </c>
      <c r="AG11" s="36">
        <f t="shared" si="12"/>
        <v>14979</v>
      </c>
    </row>
    <row r="12" spans="1:33">
      <c r="A12" s="63">
        <v>35000</v>
      </c>
      <c r="B12" s="31">
        <v>5</v>
      </c>
      <c r="C12" s="59">
        <v>10</v>
      </c>
      <c r="D12" s="32"/>
      <c r="E12" s="33">
        <f t="shared" si="0"/>
        <v>0</v>
      </c>
      <c r="F12" s="32">
        <v>3489</v>
      </c>
      <c r="G12" s="33">
        <f t="shared" si="1"/>
        <v>34890</v>
      </c>
      <c r="H12" s="32">
        <v>4907</v>
      </c>
      <c r="I12" s="33">
        <f t="shared" si="2"/>
        <v>49070</v>
      </c>
      <c r="J12" s="32"/>
      <c r="K12" s="34">
        <f t="shared" si="3"/>
        <v>0</v>
      </c>
      <c r="L12" s="32"/>
      <c r="M12" s="33">
        <f t="shared" si="4"/>
        <v>0</v>
      </c>
      <c r="N12" s="32"/>
      <c r="O12" s="33">
        <f t="shared" si="5"/>
        <v>0</v>
      </c>
      <c r="P12" s="32"/>
      <c r="Q12" s="33">
        <f t="shared" si="6"/>
        <v>0</v>
      </c>
      <c r="R12" s="32"/>
      <c r="S12" s="33">
        <f t="shared" si="7"/>
        <v>0</v>
      </c>
      <c r="T12" s="32"/>
      <c r="U12" s="33"/>
      <c r="V12" s="32"/>
      <c r="W12" s="34"/>
      <c r="X12" s="32"/>
      <c r="Y12" s="34">
        <f t="shared" si="8"/>
        <v>0</v>
      </c>
      <c r="Z12" s="32"/>
      <c r="AA12" s="33"/>
      <c r="AB12" s="32"/>
      <c r="AC12" s="33"/>
      <c r="AD12" s="35">
        <f t="shared" si="9"/>
        <v>3489</v>
      </c>
      <c r="AE12" s="36">
        <f t="shared" si="10"/>
        <v>34890</v>
      </c>
      <c r="AF12" s="35">
        <f t="shared" si="11"/>
        <v>3489</v>
      </c>
      <c r="AG12" s="36">
        <f t="shared" si="12"/>
        <v>34890</v>
      </c>
    </row>
    <row r="13" spans="1:33">
      <c r="A13" s="63">
        <v>700</v>
      </c>
      <c r="B13" s="31">
        <v>6</v>
      </c>
      <c r="C13" s="59">
        <v>5</v>
      </c>
      <c r="D13" s="32"/>
      <c r="E13" s="33">
        <f t="shared" si="0"/>
        <v>0</v>
      </c>
      <c r="F13" s="32">
        <v>143</v>
      </c>
      <c r="G13" s="33">
        <f t="shared" si="1"/>
        <v>715</v>
      </c>
      <c r="H13" s="32">
        <v>132</v>
      </c>
      <c r="I13" s="33">
        <f t="shared" si="2"/>
        <v>660</v>
      </c>
      <c r="J13" s="32"/>
      <c r="K13" s="34">
        <f t="shared" si="3"/>
        <v>0</v>
      </c>
      <c r="L13" s="32"/>
      <c r="M13" s="33">
        <f t="shared" si="4"/>
        <v>0</v>
      </c>
      <c r="N13" s="32"/>
      <c r="O13" s="33">
        <f t="shared" si="5"/>
        <v>0</v>
      </c>
      <c r="P13" s="32"/>
      <c r="Q13" s="33">
        <f t="shared" si="6"/>
        <v>0</v>
      </c>
      <c r="R13" s="32"/>
      <c r="S13" s="33">
        <f t="shared" si="7"/>
        <v>0</v>
      </c>
      <c r="T13" s="32"/>
      <c r="U13" s="33"/>
      <c r="V13" s="32"/>
      <c r="W13" s="34"/>
      <c r="X13" s="32"/>
      <c r="Y13" s="34">
        <f t="shared" si="8"/>
        <v>0</v>
      </c>
      <c r="Z13" s="32"/>
      <c r="AA13" s="33"/>
      <c r="AB13" s="32"/>
      <c r="AC13" s="33"/>
      <c r="AD13" s="35">
        <f t="shared" si="9"/>
        <v>132</v>
      </c>
      <c r="AE13" s="36">
        <f t="shared" si="10"/>
        <v>660</v>
      </c>
      <c r="AF13" s="35">
        <f t="shared" si="11"/>
        <v>132</v>
      </c>
      <c r="AG13" s="36">
        <f t="shared" si="12"/>
        <v>660</v>
      </c>
    </row>
    <row r="14" spans="1:33">
      <c r="A14" s="63">
        <v>264000</v>
      </c>
      <c r="B14" s="31">
        <v>7</v>
      </c>
      <c r="C14" s="60">
        <v>8</v>
      </c>
      <c r="D14" s="32"/>
      <c r="E14" s="33">
        <f t="shared" si="0"/>
        <v>0</v>
      </c>
      <c r="F14" s="32"/>
      <c r="G14" s="33">
        <f t="shared" si="1"/>
        <v>0</v>
      </c>
      <c r="H14" s="32"/>
      <c r="I14" s="33">
        <f t="shared" si="2"/>
        <v>0</v>
      </c>
      <c r="J14" s="32"/>
      <c r="K14" s="34">
        <f t="shared" si="3"/>
        <v>0</v>
      </c>
      <c r="L14" s="32">
        <v>32650</v>
      </c>
      <c r="M14" s="33">
        <f t="shared" si="4"/>
        <v>261200</v>
      </c>
      <c r="N14" s="32"/>
      <c r="O14" s="33">
        <f t="shared" si="5"/>
        <v>0</v>
      </c>
      <c r="P14" s="32"/>
      <c r="Q14" s="33">
        <f t="shared" si="6"/>
        <v>0</v>
      </c>
      <c r="R14" s="32"/>
      <c r="S14" s="33">
        <f t="shared" si="7"/>
        <v>0</v>
      </c>
      <c r="T14" s="32"/>
      <c r="U14" s="33"/>
      <c r="V14" s="32"/>
      <c r="W14" s="34"/>
      <c r="X14" s="32">
        <v>33500</v>
      </c>
      <c r="Y14" s="34">
        <f t="shared" si="8"/>
        <v>268000</v>
      </c>
      <c r="Z14" s="32"/>
      <c r="AA14" s="33"/>
      <c r="AB14" s="32"/>
      <c r="AC14" s="33"/>
      <c r="AD14" s="35">
        <f t="shared" si="9"/>
        <v>32650</v>
      </c>
      <c r="AE14" s="36">
        <f t="shared" si="10"/>
        <v>261200</v>
      </c>
      <c r="AF14" s="35">
        <f t="shared" si="11"/>
        <v>32650</v>
      </c>
      <c r="AG14" s="36">
        <f t="shared" si="12"/>
        <v>261200</v>
      </c>
    </row>
    <row r="15" spans="1:33">
      <c r="A15" s="63">
        <v>100000</v>
      </c>
      <c r="B15" s="31">
        <v>8</v>
      </c>
      <c r="C15" s="59">
        <v>5</v>
      </c>
      <c r="D15" s="32">
        <v>26795</v>
      </c>
      <c r="E15" s="33">
        <f t="shared" si="0"/>
        <v>133975</v>
      </c>
      <c r="F15" s="32"/>
      <c r="G15" s="33">
        <f t="shared" si="1"/>
        <v>0</v>
      </c>
      <c r="H15" s="32"/>
      <c r="I15" s="33">
        <f t="shared" si="2"/>
        <v>0</v>
      </c>
      <c r="J15" s="32">
        <v>25490</v>
      </c>
      <c r="K15" s="34">
        <f t="shared" si="3"/>
        <v>127450</v>
      </c>
      <c r="L15" s="32">
        <v>21950</v>
      </c>
      <c r="M15" s="33">
        <f t="shared" si="4"/>
        <v>109750</v>
      </c>
      <c r="N15" s="32">
        <v>18450</v>
      </c>
      <c r="O15" s="33">
        <f t="shared" si="5"/>
        <v>92250</v>
      </c>
      <c r="P15" s="32"/>
      <c r="Q15" s="33">
        <f t="shared" si="6"/>
        <v>0</v>
      </c>
      <c r="R15" s="32"/>
      <c r="S15" s="33">
        <f t="shared" si="7"/>
        <v>0</v>
      </c>
      <c r="T15" s="32"/>
      <c r="U15" s="33"/>
      <c r="V15" s="32"/>
      <c r="W15" s="34"/>
      <c r="X15" s="32">
        <v>18100</v>
      </c>
      <c r="Y15" s="34">
        <f t="shared" si="8"/>
        <v>90500</v>
      </c>
      <c r="Z15" s="32"/>
      <c r="AA15" s="33"/>
      <c r="AB15" s="32"/>
      <c r="AC15" s="33"/>
      <c r="AD15" s="35">
        <f t="shared" si="9"/>
        <v>18100</v>
      </c>
      <c r="AE15" s="36">
        <f t="shared" si="10"/>
        <v>90500</v>
      </c>
      <c r="AF15" s="35">
        <f t="shared" si="11"/>
        <v>18100</v>
      </c>
      <c r="AG15" s="36">
        <f t="shared" si="12"/>
        <v>90500</v>
      </c>
    </row>
    <row r="16" spans="1:33">
      <c r="A16" s="63">
        <v>44000</v>
      </c>
      <c r="B16" s="31">
        <v>9</v>
      </c>
      <c r="C16" s="59">
        <v>2</v>
      </c>
      <c r="D16" s="32"/>
      <c r="E16" s="33">
        <f t="shared" si="0"/>
        <v>0</v>
      </c>
      <c r="F16" s="32"/>
      <c r="G16" s="33">
        <f t="shared" si="1"/>
        <v>0</v>
      </c>
      <c r="H16" s="32"/>
      <c r="I16" s="33">
        <f t="shared" si="2"/>
        <v>0</v>
      </c>
      <c r="J16" s="32">
        <v>24290</v>
      </c>
      <c r="K16" s="34">
        <f t="shared" si="3"/>
        <v>48580</v>
      </c>
      <c r="L16" s="32">
        <v>23825</v>
      </c>
      <c r="M16" s="33">
        <f t="shared" si="4"/>
        <v>47650</v>
      </c>
      <c r="N16" s="32">
        <v>21276</v>
      </c>
      <c r="O16" s="33">
        <f t="shared" si="5"/>
        <v>42552</v>
      </c>
      <c r="P16" s="32"/>
      <c r="Q16" s="33">
        <f t="shared" si="6"/>
        <v>0</v>
      </c>
      <c r="R16" s="32"/>
      <c r="S16" s="33">
        <f t="shared" si="7"/>
        <v>0</v>
      </c>
      <c r="T16" s="32"/>
      <c r="U16" s="33"/>
      <c r="V16" s="32"/>
      <c r="W16" s="34"/>
      <c r="X16" s="32">
        <v>21100</v>
      </c>
      <c r="Y16" s="34">
        <f t="shared" si="8"/>
        <v>42200</v>
      </c>
      <c r="Z16" s="32"/>
      <c r="AA16" s="33"/>
      <c r="AB16" s="32"/>
      <c r="AC16" s="33"/>
      <c r="AD16" s="35">
        <f t="shared" si="9"/>
        <v>21100</v>
      </c>
      <c r="AE16" s="36">
        <f t="shared" si="10"/>
        <v>42200</v>
      </c>
      <c r="AF16" s="35">
        <f t="shared" si="11"/>
        <v>21100</v>
      </c>
      <c r="AG16" s="36">
        <f t="shared" si="12"/>
        <v>42200</v>
      </c>
    </row>
    <row r="17" spans="1:33">
      <c r="A17" s="63">
        <v>110000</v>
      </c>
      <c r="B17" s="31">
        <v>10</v>
      </c>
      <c r="C17" s="59">
        <v>5</v>
      </c>
      <c r="D17" s="32">
        <v>26795</v>
      </c>
      <c r="E17" s="33">
        <f t="shared" si="0"/>
        <v>133975</v>
      </c>
      <c r="F17" s="32"/>
      <c r="G17" s="33">
        <f t="shared" si="1"/>
        <v>0</v>
      </c>
      <c r="H17" s="32"/>
      <c r="I17" s="33">
        <f t="shared" si="2"/>
        <v>0</v>
      </c>
      <c r="J17" s="32">
        <v>25490</v>
      </c>
      <c r="K17" s="34">
        <f t="shared" si="3"/>
        <v>127450</v>
      </c>
      <c r="L17" s="32">
        <v>21950</v>
      </c>
      <c r="M17" s="33">
        <f t="shared" si="4"/>
        <v>109750</v>
      </c>
      <c r="N17" s="32">
        <v>18450</v>
      </c>
      <c r="O17" s="33">
        <f t="shared" si="5"/>
        <v>92250</v>
      </c>
      <c r="P17" s="32"/>
      <c r="Q17" s="33">
        <f t="shared" si="6"/>
        <v>0</v>
      </c>
      <c r="R17" s="32"/>
      <c r="S17" s="33">
        <f t="shared" si="7"/>
        <v>0</v>
      </c>
      <c r="T17" s="32"/>
      <c r="U17" s="33"/>
      <c r="V17" s="32"/>
      <c r="W17" s="34"/>
      <c r="X17" s="32">
        <v>18100</v>
      </c>
      <c r="Y17" s="34">
        <f t="shared" si="8"/>
        <v>90500</v>
      </c>
      <c r="Z17" s="32"/>
      <c r="AA17" s="33"/>
      <c r="AB17" s="32"/>
      <c r="AC17" s="33"/>
      <c r="AD17" s="35">
        <f t="shared" si="9"/>
        <v>18100</v>
      </c>
      <c r="AE17" s="36">
        <f t="shared" si="10"/>
        <v>90500</v>
      </c>
      <c r="AF17" s="35">
        <f t="shared" si="11"/>
        <v>18100</v>
      </c>
      <c r="AG17" s="36">
        <f t="shared" si="12"/>
        <v>90500</v>
      </c>
    </row>
    <row r="18" spans="1:33">
      <c r="A18" s="63">
        <v>288000</v>
      </c>
      <c r="B18" s="31">
        <v>11</v>
      </c>
      <c r="C18" s="59">
        <v>12</v>
      </c>
      <c r="D18" s="32">
        <v>24170</v>
      </c>
      <c r="E18" s="33">
        <f t="shared" si="0"/>
        <v>290040</v>
      </c>
      <c r="F18" s="32"/>
      <c r="G18" s="33">
        <f t="shared" si="1"/>
        <v>0</v>
      </c>
      <c r="H18" s="32"/>
      <c r="I18" s="33">
        <f t="shared" si="2"/>
        <v>0</v>
      </c>
      <c r="J18" s="32">
        <v>23090</v>
      </c>
      <c r="K18" s="34">
        <f t="shared" si="3"/>
        <v>277080</v>
      </c>
      <c r="L18" s="32">
        <v>23990</v>
      </c>
      <c r="M18" s="33">
        <f t="shared" si="4"/>
        <v>287880</v>
      </c>
      <c r="N18" s="32"/>
      <c r="O18" s="33">
        <f t="shared" si="5"/>
        <v>0</v>
      </c>
      <c r="P18" s="32"/>
      <c r="Q18" s="33">
        <f t="shared" si="6"/>
        <v>0</v>
      </c>
      <c r="R18" s="32"/>
      <c r="S18" s="33">
        <f t="shared" si="7"/>
        <v>0</v>
      </c>
      <c r="T18" s="32"/>
      <c r="U18" s="33"/>
      <c r="V18" s="32"/>
      <c r="W18" s="34"/>
      <c r="X18" s="32">
        <v>21500</v>
      </c>
      <c r="Y18" s="34">
        <f t="shared" si="8"/>
        <v>258000</v>
      </c>
      <c r="Z18" s="32"/>
      <c r="AA18" s="33"/>
      <c r="AB18" s="32"/>
      <c r="AC18" s="33"/>
      <c r="AD18" s="35">
        <f t="shared" si="9"/>
        <v>21500</v>
      </c>
      <c r="AE18" s="36">
        <f t="shared" si="10"/>
        <v>258000</v>
      </c>
      <c r="AF18" s="35">
        <f t="shared" si="11"/>
        <v>21500</v>
      </c>
      <c r="AG18" s="36">
        <f t="shared" si="12"/>
        <v>258000</v>
      </c>
    </row>
    <row r="19" spans="1:33">
      <c r="A19" s="63">
        <v>32000</v>
      </c>
      <c r="B19" s="31">
        <v>12</v>
      </c>
      <c r="C19" s="59">
        <v>2</v>
      </c>
      <c r="D19" s="32">
        <v>26230</v>
      </c>
      <c r="E19" s="33">
        <f t="shared" si="0"/>
        <v>52460</v>
      </c>
      <c r="F19" s="32"/>
      <c r="G19" s="33">
        <f t="shared" si="1"/>
        <v>0</v>
      </c>
      <c r="H19" s="32"/>
      <c r="I19" s="33">
        <f t="shared" si="2"/>
        <v>0</v>
      </c>
      <c r="J19" s="32">
        <v>23890</v>
      </c>
      <c r="K19" s="34">
        <f t="shared" si="3"/>
        <v>47780</v>
      </c>
      <c r="L19" s="32">
        <v>20370</v>
      </c>
      <c r="M19" s="33">
        <f t="shared" si="4"/>
        <v>40740</v>
      </c>
      <c r="N19" s="32">
        <v>18450</v>
      </c>
      <c r="O19" s="33">
        <f t="shared" si="5"/>
        <v>36900</v>
      </c>
      <c r="P19" s="32"/>
      <c r="Q19" s="33">
        <f t="shared" si="6"/>
        <v>0</v>
      </c>
      <c r="R19" s="32"/>
      <c r="S19" s="33">
        <f t="shared" si="7"/>
        <v>0</v>
      </c>
      <c r="T19" s="32"/>
      <c r="U19" s="33"/>
      <c r="V19" s="32"/>
      <c r="W19" s="34"/>
      <c r="X19" s="32">
        <v>21500</v>
      </c>
      <c r="Y19" s="34">
        <f t="shared" si="8"/>
        <v>43000</v>
      </c>
      <c r="Z19" s="32"/>
      <c r="AA19" s="33"/>
      <c r="AB19" s="32"/>
      <c r="AC19" s="33"/>
      <c r="AD19" s="35">
        <f t="shared" si="9"/>
        <v>20370</v>
      </c>
      <c r="AE19" s="36">
        <f t="shared" si="10"/>
        <v>40740</v>
      </c>
      <c r="AF19" s="35">
        <f t="shared" si="11"/>
        <v>18450</v>
      </c>
      <c r="AG19" s="36">
        <f t="shared" si="12"/>
        <v>36900</v>
      </c>
    </row>
    <row r="20" spans="1:33">
      <c r="A20" s="63">
        <v>45000</v>
      </c>
      <c r="B20" s="31">
        <v>13</v>
      </c>
      <c r="C20" s="59">
        <v>15</v>
      </c>
      <c r="D20" s="32">
        <v>2773</v>
      </c>
      <c r="E20" s="33">
        <f t="shared" si="0"/>
        <v>41595</v>
      </c>
      <c r="F20" s="32"/>
      <c r="G20" s="33">
        <f t="shared" si="1"/>
        <v>0</v>
      </c>
      <c r="H20" s="32"/>
      <c r="I20" s="33">
        <f t="shared" si="2"/>
        <v>0</v>
      </c>
      <c r="J20" s="32">
        <v>2590</v>
      </c>
      <c r="K20" s="34">
        <f t="shared" si="3"/>
        <v>38850</v>
      </c>
      <c r="L20" s="32">
        <v>2000</v>
      </c>
      <c r="M20" s="33">
        <f t="shared" si="4"/>
        <v>30000</v>
      </c>
      <c r="N20" s="32"/>
      <c r="O20" s="33">
        <f t="shared" si="5"/>
        <v>0</v>
      </c>
      <c r="P20" s="32"/>
      <c r="Q20" s="33">
        <f t="shared" si="6"/>
        <v>0</v>
      </c>
      <c r="R20" s="32"/>
      <c r="S20" s="33">
        <f t="shared" si="7"/>
        <v>0</v>
      </c>
      <c r="T20" s="32"/>
      <c r="U20" s="33"/>
      <c r="V20" s="32"/>
      <c r="W20" s="34"/>
      <c r="X20" s="32">
        <v>1700</v>
      </c>
      <c r="Y20" s="34">
        <f t="shared" si="8"/>
        <v>25500</v>
      </c>
      <c r="Z20" s="32"/>
      <c r="AA20" s="33"/>
      <c r="AB20" s="32"/>
      <c r="AC20" s="33"/>
      <c r="AD20" s="35">
        <f t="shared" si="9"/>
        <v>1700</v>
      </c>
      <c r="AE20" s="36">
        <f t="shared" si="10"/>
        <v>25500</v>
      </c>
      <c r="AF20" s="35">
        <f t="shared" si="11"/>
        <v>1700</v>
      </c>
      <c r="AG20" s="36">
        <f t="shared" si="12"/>
        <v>25500</v>
      </c>
    </row>
    <row r="21" spans="1:33">
      <c r="A21" s="63">
        <v>50000</v>
      </c>
      <c r="B21" s="31">
        <v>14</v>
      </c>
      <c r="C21" s="59">
        <v>20</v>
      </c>
      <c r="D21" s="32">
        <v>1680</v>
      </c>
      <c r="E21" s="33">
        <f t="shared" si="0"/>
        <v>33600</v>
      </c>
      <c r="F21" s="32"/>
      <c r="G21" s="33">
        <f t="shared" si="1"/>
        <v>0</v>
      </c>
      <c r="H21" s="32"/>
      <c r="I21" s="33">
        <f t="shared" si="2"/>
        <v>0</v>
      </c>
      <c r="J21" s="32">
        <v>1462</v>
      </c>
      <c r="K21" s="34">
        <f t="shared" si="3"/>
        <v>29240</v>
      </c>
      <c r="L21" s="32">
        <v>680</v>
      </c>
      <c r="M21" s="33">
        <f t="shared" si="4"/>
        <v>13600</v>
      </c>
      <c r="N21" s="32"/>
      <c r="O21" s="33">
        <f t="shared" si="5"/>
        <v>0</v>
      </c>
      <c r="P21" s="32"/>
      <c r="Q21" s="33">
        <f t="shared" si="6"/>
        <v>0</v>
      </c>
      <c r="R21" s="32"/>
      <c r="S21" s="33">
        <f t="shared" si="7"/>
        <v>0</v>
      </c>
      <c r="T21" s="32"/>
      <c r="U21" s="33"/>
      <c r="V21" s="32"/>
      <c r="W21" s="34"/>
      <c r="X21" s="32">
        <v>600</v>
      </c>
      <c r="Y21" s="34">
        <f t="shared" si="8"/>
        <v>12000</v>
      </c>
      <c r="Z21" s="32"/>
      <c r="AA21" s="33"/>
      <c r="AB21" s="32"/>
      <c r="AC21" s="33"/>
      <c r="AD21" s="35">
        <f t="shared" si="9"/>
        <v>600</v>
      </c>
      <c r="AE21" s="36">
        <f t="shared" si="10"/>
        <v>12000</v>
      </c>
      <c r="AF21" s="35">
        <f t="shared" si="11"/>
        <v>600</v>
      </c>
      <c r="AG21" s="36">
        <f t="shared" si="12"/>
        <v>12000</v>
      </c>
    </row>
    <row r="22" spans="1:33">
      <c r="A22" s="63">
        <v>12000</v>
      </c>
      <c r="B22" s="31">
        <v>15</v>
      </c>
      <c r="C22" s="59">
        <v>120</v>
      </c>
      <c r="D22" s="32"/>
      <c r="E22" s="33">
        <f t="shared" si="0"/>
        <v>0</v>
      </c>
      <c r="F22" s="32">
        <v>114.79</v>
      </c>
      <c r="G22" s="33">
        <f t="shared" si="1"/>
        <v>13774.800000000001</v>
      </c>
      <c r="H22" s="32">
        <v>110</v>
      </c>
      <c r="I22" s="33">
        <f t="shared" si="2"/>
        <v>13200</v>
      </c>
      <c r="J22" s="32">
        <v>68</v>
      </c>
      <c r="K22" s="34">
        <f t="shared" si="3"/>
        <v>8160</v>
      </c>
      <c r="L22" s="32">
        <v>68</v>
      </c>
      <c r="M22" s="33">
        <f t="shared" si="4"/>
        <v>8160</v>
      </c>
      <c r="N22" s="32"/>
      <c r="O22" s="33">
        <f t="shared" si="5"/>
        <v>0</v>
      </c>
      <c r="P22" s="32"/>
      <c r="Q22" s="33">
        <f t="shared" si="6"/>
        <v>0</v>
      </c>
      <c r="R22" s="32"/>
      <c r="S22" s="33">
        <f t="shared" si="7"/>
        <v>0</v>
      </c>
      <c r="T22" s="32"/>
      <c r="U22" s="33"/>
      <c r="V22" s="32"/>
      <c r="W22" s="34"/>
      <c r="X22" s="32">
        <v>85</v>
      </c>
      <c r="Y22" s="34">
        <f t="shared" si="8"/>
        <v>10200</v>
      </c>
      <c r="Z22" s="32"/>
      <c r="AA22" s="33"/>
      <c r="AB22" s="32"/>
      <c r="AC22" s="33"/>
      <c r="AD22" s="35">
        <f t="shared" si="9"/>
        <v>68</v>
      </c>
      <c r="AE22" s="36">
        <f t="shared" si="10"/>
        <v>8160</v>
      </c>
      <c r="AF22" s="35">
        <f t="shared" si="11"/>
        <v>68</v>
      </c>
      <c r="AG22" s="36">
        <f t="shared" si="12"/>
        <v>8160</v>
      </c>
    </row>
    <row r="23" spans="1:33">
      <c r="A23" s="63">
        <v>12000</v>
      </c>
      <c r="B23" s="31">
        <v>16</v>
      </c>
      <c r="C23" s="59">
        <v>120</v>
      </c>
      <c r="D23" s="32"/>
      <c r="E23" s="33">
        <f t="shared" si="0"/>
        <v>0</v>
      </c>
      <c r="F23" s="32">
        <v>114.79</v>
      </c>
      <c r="G23" s="33">
        <f t="shared" si="1"/>
        <v>13774.800000000001</v>
      </c>
      <c r="H23" s="32">
        <v>110</v>
      </c>
      <c r="I23" s="33">
        <f t="shared" si="2"/>
        <v>13200</v>
      </c>
      <c r="J23" s="32">
        <v>68</v>
      </c>
      <c r="K23" s="34">
        <f t="shared" si="3"/>
        <v>8160</v>
      </c>
      <c r="L23" s="32">
        <v>68</v>
      </c>
      <c r="M23" s="33">
        <f t="shared" si="4"/>
        <v>8160</v>
      </c>
      <c r="N23" s="32"/>
      <c r="O23" s="33">
        <f t="shared" si="5"/>
        <v>0</v>
      </c>
      <c r="P23" s="32"/>
      <c r="Q23" s="33">
        <f t="shared" si="6"/>
        <v>0</v>
      </c>
      <c r="R23" s="32"/>
      <c r="S23" s="33">
        <f t="shared" si="7"/>
        <v>0</v>
      </c>
      <c r="T23" s="32"/>
      <c r="U23" s="33"/>
      <c r="V23" s="32"/>
      <c r="W23" s="34"/>
      <c r="X23" s="32">
        <v>85</v>
      </c>
      <c r="Y23" s="34">
        <f t="shared" si="8"/>
        <v>10200</v>
      </c>
      <c r="Z23" s="32"/>
      <c r="AA23" s="33"/>
      <c r="AB23" s="32"/>
      <c r="AC23" s="33"/>
      <c r="AD23" s="35">
        <f t="shared" si="9"/>
        <v>68</v>
      </c>
      <c r="AE23" s="36">
        <f t="shared" si="10"/>
        <v>8160</v>
      </c>
      <c r="AF23" s="35">
        <f t="shared" si="11"/>
        <v>68</v>
      </c>
      <c r="AG23" s="36">
        <f t="shared" si="12"/>
        <v>8160</v>
      </c>
    </row>
    <row r="24" spans="1:33">
      <c r="A24" s="63">
        <v>12000</v>
      </c>
      <c r="B24" s="31">
        <v>17</v>
      </c>
      <c r="C24" s="59">
        <v>120</v>
      </c>
      <c r="D24" s="32"/>
      <c r="E24" s="33">
        <f t="shared" si="0"/>
        <v>0</v>
      </c>
      <c r="F24" s="32">
        <v>114.79</v>
      </c>
      <c r="G24" s="33">
        <f t="shared" si="1"/>
        <v>13774.800000000001</v>
      </c>
      <c r="H24" s="32">
        <v>110</v>
      </c>
      <c r="I24" s="33">
        <f t="shared" si="2"/>
        <v>13200</v>
      </c>
      <c r="J24" s="32">
        <v>68</v>
      </c>
      <c r="K24" s="34">
        <f t="shared" si="3"/>
        <v>8160</v>
      </c>
      <c r="L24" s="32">
        <v>68</v>
      </c>
      <c r="M24" s="33">
        <f t="shared" si="4"/>
        <v>8160</v>
      </c>
      <c r="N24" s="32"/>
      <c r="O24" s="33">
        <f t="shared" si="5"/>
        <v>0</v>
      </c>
      <c r="P24" s="32"/>
      <c r="Q24" s="33">
        <f t="shared" si="6"/>
        <v>0</v>
      </c>
      <c r="R24" s="32"/>
      <c r="S24" s="33">
        <f t="shared" si="7"/>
        <v>0</v>
      </c>
      <c r="T24" s="32"/>
      <c r="U24" s="33"/>
      <c r="V24" s="32"/>
      <c r="W24" s="34"/>
      <c r="X24" s="32">
        <v>85</v>
      </c>
      <c r="Y24" s="34">
        <f t="shared" si="8"/>
        <v>10200</v>
      </c>
      <c r="Z24" s="32"/>
      <c r="AA24" s="33"/>
      <c r="AB24" s="32"/>
      <c r="AC24" s="33"/>
      <c r="AD24" s="35">
        <f t="shared" si="9"/>
        <v>68</v>
      </c>
      <c r="AE24" s="36">
        <f t="shared" si="10"/>
        <v>8160</v>
      </c>
      <c r="AF24" s="35">
        <f t="shared" si="11"/>
        <v>68</v>
      </c>
      <c r="AG24" s="36">
        <f t="shared" si="12"/>
        <v>8160</v>
      </c>
    </row>
    <row r="25" spans="1:33">
      <c r="A25" s="63">
        <v>12000</v>
      </c>
      <c r="B25" s="31">
        <v>18</v>
      </c>
      <c r="C25" s="59">
        <v>400</v>
      </c>
      <c r="D25" s="32">
        <v>12.53</v>
      </c>
      <c r="E25" s="33">
        <f t="shared" si="0"/>
        <v>5012</v>
      </c>
      <c r="F25" s="32"/>
      <c r="G25" s="33">
        <f t="shared" si="1"/>
        <v>0</v>
      </c>
      <c r="H25" s="32">
        <v>12.4</v>
      </c>
      <c r="I25" s="33">
        <f t="shared" si="2"/>
        <v>4960</v>
      </c>
      <c r="J25" s="32"/>
      <c r="K25" s="34">
        <f t="shared" si="3"/>
        <v>0</v>
      </c>
      <c r="L25" s="32">
        <v>27</v>
      </c>
      <c r="M25" s="33">
        <f t="shared" si="4"/>
        <v>10800</v>
      </c>
      <c r="N25" s="32"/>
      <c r="O25" s="33">
        <f t="shared" si="5"/>
        <v>0</v>
      </c>
      <c r="P25" s="32"/>
      <c r="Q25" s="33">
        <f t="shared" si="6"/>
        <v>0</v>
      </c>
      <c r="R25" s="32"/>
      <c r="S25" s="33">
        <f t="shared" si="7"/>
        <v>0</v>
      </c>
      <c r="T25" s="32"/>
      <c r="U25" s="33"/>
      <c r="V25" s="32"/>
      <c r="W25" s="34"/>
      <c r="X25" s="32">
        <v>24</v>
      </c>
      <c r="Y25" s="34">
        <f t="shared" si="8"/>
        <v>9600</v>
      </c>
      <c r="Z25" s="32"/>
      <c r="AA25" s="33"/>
      <c r="AB25" s="32"/>
      <c r="AC25" s="33"/>
      <c r="AD25" s="35">
        <f t="shared" si="9"/>
        <v>12.4</v>
      </c>
      <c r="AE25" s="36">
        <f t="shared" si="10"/>
        <v>4960</v>
      </c>
      <c r="AF25" s="35">
        <f t="shared" si="11"/>
        <v>12.4</v>
      </c>
      <c r="AG25" s="36">
        <f t="shared" si="12"/>
        <v>4960</v>
      </c>
    </row>
    <row r="26" spans="1:33">
      <c r="A26" s="63">
        <v>6000</v>
      </c>
      <c r="B26" s="31">
        <v>19</v>
      </c>
      <c r="C26" s="59">
        <v>200</v>
      </c>
      <c r="D26" s="32"/>
      <c r="E26" s="33">
        <f t="shared" si="0"/>
        <v>0</v>
      </c>
      <c r="F26" s="32">
        <v>14.48</v>
      </c>
      <c r="G26" s="33">
        <f t="shared" si="1"/>
        <v>2896</v>
      </c>
      <c r="H26" s="32">
        <v>14.25</v>
      </c>
      <c r="I26" s="33">
        <f t="shared" si="2"/>
        <v>2850</v>
      </c>
      <c r="J26" s="32"/>
      <c r="K26" s="34">
        <f t="shared" si="3"/>
        <v>0</v>
      </c>
      <c r="L26" s="32">
        <v>33</v>
      </c>
      <c r="M26" s="33">
        <f t="shared" si="4"/>
        <v>6600</v>
      </c>
      <c r="N26" s="32"/>
      <c r="O26" s="33">
        <f t="shared" si="5"/>
        <v>0</v>
      </c>
      <c r="P26" s="32"/>
      <c r="Q26" s="33">
        <f t="shared" si="6"/>
        <v>0</v>
      </c>
      <c r="R26" s="32"/>
      <c r="S26" s="33">
        <f t="shared" si="7"/>
        <v>0</v>
      </c>
      <c r="T26" s="32"/>
      <c r="U26" s="33"/>
      <c r="V26" s="32"/>
      <c r="W26" s="34"/>
      <c r="X26" s="32">
        <v>32</v>
      </c>
      <c r="Y26" s="34">
        <f t="shared" si="8"/>
        <v>6400</v>
      </c>
      <c r="Z26" s="32"/>
      <c r="AA26" s="33"/>
      <c r="AB26" s="32"/>
      <c r="AC26" s="33"/>
      <c r="AD26" s="35">
        <f t="shared" si="9"/>
        <v>14.25</v>
      </c>
      <c r="AE26" s="36">
        <f t="shared" si="10"/>
        <v>2850</v>
      </c>
      <c r="AF26" s="35">
        <f t="shared" si="11"/>
        <v>14.25</v>
      </c>
      <c r="AG26" s="36">
        <f t="shared" si="12"/>
        <v>2850</v>
      </c>
    </row>
    <row r="27" spans="1:33">
      <c r="A27" s="63">
        <v>14000</v>
      </c>
      <c r="B27" s="31">
        <v>20</v>
      </c>
      <c r="C27" s="59">
        <v>400</v>
      </c>
      <c r="D27" s="32"/>
      <c r="E27" s="33">
        <f t="shared" si="0"/>
        <v>0</v>
      </c>
      <c r="F27" s="32">
        <v>43.8</v>
      </c>
      <c r="G27" s="33">
        <f t="shared" si="1"/>
        <v>17520</v>
      </c>
      <c r="H27" s="32">
        <v>38.5</v>
      </c>
      <c r="I27" s="33">
        <f t="shared" si="2"/>
        <v>15400</v>
      </c>
      <c r="J27" s="32"/>
      <c r="K27" s="34">
        <f t="shared" si="3"/>
        <v>0</v>
      </c>
      <c r="L27" s="32"/>
      <c r="M27" s="33">
        <f t="shared" si="4"/>
        <v>0</v>
      </c>
      <c r="N27" s="32"/>
      <c r="O27" s="33">
        <f t="shared" si="5"/>
        <v>0</v>
      </c>
      <c r="P27" s="32"/>
      <c r="Q27" s="33">
        <f t="shared" si="6"/>
        <v>0</v>
      </c>
      <c r="R27" s="32"/>
      <c r="S27" s="33">
        <f t="shared" si="7"/>
        <v>0</v>
      </c>
      <c r="T27" s="32"/>
      <c r="U27" s="33"/>
      <c r="V27" s="32"/>
      <c r="W27" s="34"/>
      <c r="X27" s="32"/>
      <c r="Y27" s="34">
        <f t="shared" si="8"/>
        <v>0</v>
      </c>
      <c r="Z27" s="32"/>
      <c r="AA27" s="33"/>
      <c r="AB27" s="32"/>
      <c r="AC27" s="33"/>
      <c r="AD27" s="35">
        <f t="shared" si="9"/>
        <v>38.5</v>
      </c>
      <c r="AE27" s="36">
        <f t="shared" si="10"/>
        <v>15400</v>
      </c>
      <c r="AF27" s="35">
        <f t="shared" si="11"/>
        <v>38.5</v>
      </c>
      <c r="AG27" s="36">
        <f t="shared" si="12"/>
        <v>15400</v>
      </c>
    </row>
    <row r="28" spans="1:33">
      <c r="A28" s="63">
        <v>9000</v>
      </c>
      <c r="B28" s="31">
        <v>21</v>
      </c>
      <c r="C28" s="59">
        <v>1</v>
      </c>
      <c r="D28" s="32"/>
      <c r="E28" s="33">
        <f t="shared" si="0"/>
        <v>0</v>
      </c>
      <c r="F28" s="32">
        <v>28890</v>
      </c>
      <c r="G28" s="33">
        <f t="shared" si="1"/>
        <v>28890</v>
      </c>
      <c r="H28" s="32">
        <v>12635</v>
      </c>
      <c r="I28" s="33">
        <f t="shared" si="2"/>
        <v>12635</v>
      </c>
      <c r="J28" s="32">
        <v>62980</v>
      </c>
      <c r="K28" s="34">
        <f t="shared" si="3"/>
        <v>62980</v>
      </c>
      <c r="L28" s="32">
        <v>8990</v>
      </c>
      <c r="M28" s="33">
        <f t="shared" si="4"/>
        <v>8990</v>
      </c>
      <c r="N28" s="32"/>
      <c r="O28" s="33">
        <f t="shared" si="5"/>
        <v>0</v>
      </c>
      <c r="P28" s="32"/>
      <c r="Q28" s="33">
        <f t="shared" si="6"/>
        <v>0</v>
      </c>
      <c r="R28" s="32"/>
      <c r="S28" s="33">
        <f t="shared" si="7"/>
        <v>0</v>
      </c>
      <c r="T28" s="32"/>
      <c r="U28" s="33"/>
      <c r="V28" s="32"/>
      <c r="W28" s="34"/>
      <c r="X28" s="32">
        <v>33500</v>
      </c>
      <c r="Y28" s="34">
        <f t="shared" si="8"/>
        <v>33500</v>
      </c>
      <c r="Z28" s="32"/>
      <c r="AA28" s="33"/>
      <c r="AB28" s="32"/>
      <c r="AC28" s="33"/>
      <c r="AD28" s="35">
        <f t="shared" si="9"/>
        <v>8990</v>
      </c>
      <c r="AE28" s="36">
        <f t="shared" si="10"/>
        <v>8990</v>
      </c>
      <c r="AF28" s="35">
        <f t="shared" si="11"/>
        <v>8990</v>
      </c>
      <c r="AG28" s="36">
        <f t="shared" si="12"/>
        <v>8990</v>
      </c>
    </row>
    <row r="29" spans="1:33">
      <c r="A29" s="63">
        <v>210000</v>
      </c>
      <c r="B29" s="31">
        <v>22</v>
      </c>
      <c r="C29" s="60">
        <v>10</v>
      </c>
      <c r="D29" s="32"/>
      <c r="E29" s="33">
        <f t="shared" si="0"/>
        <v>0</v>
      </c>
      <c r="F29" s="32">
        <v>12775</v>
      </c>
      <c r="G29" s="33">
        <f t="shared" si="1"/>
        <v>127750</v>
      </c>
      <c r="H29" s="32">
        <v>12830</v>
      </c>
      <c r="I29" s="33">
        <f t="shared" si="2"/>
        <v>128300</v>
      </c>
      <c r="J29" s="32"/>
      <c r="K29" s="34">
        <f t="shared" si="3"/>
        <v>0</v>
      </c>
      <c r="L29" s="32">
        <v>17306</v>
      </c>
      <c r="M29" s="33">
        <f t="shared" si="4"/>
        <v>173060</v>
      </c>
      <c r="N29" s="32">
        <v>10643</v>
      </c>
      <c r="O29" s="33">
        <f t="shared" si="5"/>
        <v>106430</v>
      </c>
      <c r="P29" s="32">
        <v>19955</v>
      </c>
      <c r="Q29" s="33">
        <f t="shared" si="6"/>
        <v>199550</v>
      </c>
      <c r="R29" s="32">
        <v>11250</v>
      </c>
      <c r="S29" s="33">
        <f t="shared" si="7"/>
        <v>112500</v>
      </c>
      <c r="T29" s="32"/>
      <c r="U29" s="33"/>
      <c r="V29" s="32"/>
      <c r="W29" s="34"/>
      <c r="X29" s="32">
        <v>11900</v>
      </c>
      <c r="Y29" s="34">
        <f t="shared" si="8"/>
        <v>119000</v>
      </c>
      <c r="Z29" s="32"/>
      <c r="AA29" s="33"/>
      <c r="AB29" s="32"/>
      <c r="AC29" s="33"/>
      <c r="AD29" s="35">
        <f t="shared" si="9"/>
        <v>11900</v>
      </c>
      <c r="AE29" s="36">
        <f t="shared" si="10"/>
        <v>119000</v>
      </c>
      <c r="AF29" s="35">
        <f t="shared" si="11"/>
        <v>10643</v>
      </c>
      <c r="AG29" s="36">
        <f t="shared" si="12"/>
        <v>106430</v>
      </c>
    </row>
    <row r="30" spans="1:33">
      <c r="A30" s="63">
        <v>1140000</v>
      </c>
      <c r="B30" s="31">
        <v>23</v>
      </c>
      <c r="C30" s="59">
        <v>30</v>
      </c>
      <c r="D30" s="32">
        <v>34000</v>
      </c>
      <c r="E30" s="33">
        <f t="shared" si="0"/>
        <v>1020000</v>
      </c>
      <c r="F30" s="32"/>
      <c r="G30" s="33">
        <f t="shared" si="1"/>
        <v>0</v>
      </c>
      <c r="H30" s="32">
        <v>10290</v>
      </c>
      <c r="I30" s="33">
        <f t="shared" si="2"/>
        <v>308700</v>
      </c>
      <c r="J30" s="32">
        <v>32590</v>
      </c>
      <c r="K30" s="34">
        <f t="shared" si="3"/>
        <v>977700</v>
      </c>
      <c r="L30" s="32">
        <v>37330</v>
      </c>
      <c r="M30" s="33">
        <f t="shared" si="4"/>
        <v>1119900</v>
      </c>
      <c r="N30" s="32">
        <v>22885</v>
      </c>
      <c r="O30" s="33">
        <f t="shared" si="5"/>
        <v>686550</v>
      </c>
      <c r="P30" s="32"/>
      <c r="Q30" s="33">
        <f t="shared" si="6"/>
        <v>0</v>
      </c>
      <c r="R30" s="32"/>
      <c r="S30" s="33">
        <f t="shared" si="7"/>
        <v>0</v>
      </c>
      <c r="T30" s="32"/>
      <c r="U30" s="33"/>
      <c r="V30" s="32"/>
      <c r="W30" s="34"/>
      <c r="X30" s="32">
        <v>23900</v>
      </c>
      <c r="Y30" s="34">
        <f t="shared" si="8"/>
        <v>717000</v>
      </c>
      <c r="Z30" s="32"/>
      <c r="AA30" s="33"/>
      <c r="AB30" s="32"/>
      <c r="AC30" s="33"/>
      <c r="AD30" s="35">
        <f t="shared" si="9"/>
        <v>10290</v>
      </c>
      <c r="AE30" s="36">
        <f t="shared" si="10"/>
        <v>308700</v>
      </c>
      <c r="AF30" s="35">
        <f t="shared" si="11"/>
        <v>10290</v>
      </c>
      <c r="AG30" s="36">
        <f t="shared" si="12"/>
        <v>308700</v>
      </c>
    </row>
    <row r="31" spans="1:33">
      <c r="A31" s="63">
        <v>210000</v>
      </c>
      <c r="B31" s="31">
        <v>24</v>
      </c>
      <c r="C31" s="59">
        <v>10</v>
      </c>
      <c r="D31" s="32">
        <v>16944</v>
      </c>
      <c r="E31" s="33">
        <f t="shared" si="0"/>
        <v>169440</v>
      </c>
      <c r="F31" s="32"/>
      <c r="G31" s="33">
        <f t="shared" si="1"/>
        <v>0</v>
      </c>
      <c r="H31" s="32">
        <v>8810</v>
      </c>
      <c r="I31" s="33">
        <f t="shared" si="2"/>
        <v>88100</v>
      </c>
      <c r="J31" s="32">
        <v>14990</v>
      </c>
      <c r="K31" s="34">
        <f t="shared" si="3"/>
        <v>149900</v>
      </c>
      <c r="L31" s="32">
        <v>15330</v>
      </c>
      <c r="M31" s="33">
        <f t="shared" si="4"/>
        <v>153300</v>
      </c>
      <c r="N31" s="32">
        <v>16590</v>
      </c>
      <c r="O31" s="33">
        <f t="shared" si="5"/>
        <v>165900</v>
      </c>
      <c r="P31" s="32"/>
      <c r="Q31" s="33">
        <f t="shared" si="6"/>
        <v>0</v>
      </c>
      <c r="R31" s="32"/>
      <c r="S31" s="33">
        <f t="shared" si="7"/>
        <v>0</v>
      </c>
      <c r="T31" s="32"/>
      <c r="U31" s="33"/>
      <c r="V31" s="32"/>
      <c r="W31" s="34"/>
      <c r="X31" s="32">
        <v>9000</v>
      </c>
      <c r="Y31" s="34">
        <f t="shared" si="8"/>
        <v>90000</v>
      </c>
      <c r="Z31" s="32"/>
      <c r="AA31" s="33"/>
      <c r="AB31" s="32"/>
      <c r="AC31" s="33"/>
      <c r="AD31" s="35">
        <f t="shared" si="9"/>
        <v>8810</v>
      </c>
      <c r="AE31" s="36">
        <f t="shared" si="10"/>
        <v>88100</v>
      </c>
      <c r="AF31" s="35">
        <f t="shared" si="11"/>
        <v>8810</v>
      </c>
      <c r="AG31" s="36">
        <f t="shared" si="12"/>
        <v>88100</v>
      </c>
    </row>
    <row r="32" spans="1:33">
      <c r="A32" s="63">
        <v>780000</v>
      </c>
      <c r="B32" s="31">
        <v>25</v>
      </c>
      <c r="C32" s="59">
        <v>15</v>
      </c>
      <c r="D32" s="32">
        <v>52203</v>
      </c>
      <c r="E32" s="33">
        <f t="shared" si="0"/>
        <v>783045</v>
      </c>
      <c r="F32" s="32"/>
      <c r="G32" s="33">
        <f t="shared" si="1"/>
        <v>0</v>
      </c>
      <c r="H32" s="32"/>
      <c r="I32" s="33">
        <f t="shared" si="2"/>
        <v>0</v>
      </c>
      <c r="J32" s="32">
        <v>47099</v>
      </c>
      <c r="K32" s="34">
        <f t="shared" si="3"/>
        <v>706485</v>
      </c>
      <c r="L32" s="32">
        <v>43223</v>
      </c>
      <c r="M32" s="33">
        <f t="shared" si="4"/>
        <v>648345</v>
      </c>
      <c r="N32" s="32"/>
      <c r="O32" s="33">
        <f t="shared" si="5"/>
        <v>0</v>
      </c>
      <c r="P32" s="32"/>
      <c r="Q32" s="33">
        <f t="shared" si="6"/>
        <v>0</v>
      </c>
      <c r="R32" s="32"/>
      <c r="S32" s="33">
        <f t="shared" si="7"/>
        <v>0</v>
      </c>
      <c r="T32" s="32"/>
      <c r="U32" s="33"/>
      <c r="V32" s="32"/>
      <c r="W32" s="34"/>
      <c r="X32" s="32">
        <v>30000</v>
      </c>
      <c r="Y32" s="34">
        <f t="shared" si="8"/>
        <v>450000</v>
      </c>
      <c r="Z32" s="32"/>
      <c r="AA32" s="33"/>
      <c r="AB32" s="32"/>
      <c r="AC32" s="33"/>
      <c r="AD32" s="35">
        <f t="shared" si="9"/>
        <v>30000</v>
      </c>
      <c r="AE32" s="36">
        <f t="shared" si="10"/>
        <v>450000</v>
      </c>
      <c r="AF32" s="35">
        <f t="shared" si="11"/>
        <v>30000</v>
      </c>
      <c r="AG32" s="36">
        <f t="shared" si="12"/>
        <v>450000</v>
      </c>
    </row>
    <row r="33" spans="1:33">
      <c r="A33" s="63">
        <v>16000</v>
      </c>
      <c r="B33" s="31">
        <v>26</v>
      </c>
      <c r="C33" s="59">
        <v>200</v>
      </c>
      <c r="D33" s="32">
        <v>32.549999999999997</v>
      </c>
      <c r="E33" s="33">
        <f t="shared" si="0"/>
        <v>6509.9999999999991</v>
      </c>
      <c r="F33" s="32"/>
      <c r="G33" s="33">
        <f t="shared" si="1"/>
        <v>0</v>
      </c>
      <c r="H33" s="32"/>
      <c r="I33" s="33">
        <f t="shared" si="2"/>
        <v>0</v>
      </c>
      <c r="J33" s="32">
        <v>132.41999999999999</v>
      </c>
      <c r="K33" s="34">
        <f t="shared" si="3"/>
        <v>26483.999999999996</v>
      </c>
      <c r="L33" s="32">
        <v>273</v>
      </c>
      <c r="M33" s="33">
        <f t="shared" si="4"/>
        <v>54600</v>
      </c>
      <c r="N33" s="32"/>
      <c r="O33" s="33">
        <f t="shared" si="5"/>
        <v>0</v>
      </c>
      <c r="P33" s="32"/>
      <c r="Q33" s="33">
        <f t="shared" si="6"/>
        <v>0</v>
      </c>
      <c r="R33" s="32"/>
      <c r="S33" s="33">
        <f t="shared" si="7"/>
        <v>0</v>
      </c>
      <c r="T33" s="32"/>
      <c r="U33" s="33"/>
      <c r="V33" s="32"/>
      <c r="W33" s="34"/>
      <c r="X33" s="32">
        <v>130</v>
      </c>
      <c r="Y33" s="34">
        <f t="shared" si="8"/>
        <v>26000</v>
      </c>
      <c r="Z33" s="32"/>
      <c r="AA33" s="33"/>
      <c r="AB33" s="32"/>
      <c r="AC33" s="33"/>
      <c r="AD33" s="35">
        <f t="shared" si="9"/>
        <v>32.549999999999997</v>
      </c>
      <c r="AE33" s="36">
        <f t="shared" si="10"/>
        <v>6509.9999999999991</v>
      </c>
      <c r="AF33" s="35">
        <f t="shared" si="11"/>
        <v>32.549999999999997</v>
      </c>
      <c r="AG33" s="36">
        <f t="shared" si="12"/>
        <v>6509.9999999999991</v>
      </c>
    </row>
    <row r="34" spans="1:33">
      <c r="A34" s="63">
        <v>560000</v>
      </c>
      <c r="B34" s="31">
        <v>27</v>
      </c>
      <c r="C34" s="58">
        <v>70000</v>
      </c>
      <c r="D34" s="32">
        <v>5.45</v>
      </c>
      <c r="E34" s="33">
        <f t="shared" si="0"/>
        <v>381500</v>
      </c>
      <c r="F34" s="32"/>
      <c r="G34" s="33">
        <f t="shared" si="1"/>
        <v>0</v>
      </c>
      <c r="H34" s="32">
        <v>3.5</v>
      </c>
      <c r="I34" s="33">
        <f t="shared" si="2"/>
        <v>245000</v>
      </c>
      <c r="J34" s="32">
        <v>5.35</v>
      </c>
      <c r="K34" s="34">
        <f t="shared" si="3"/>
        <v>374500</v>
      </c>
      <c r="L34" s="32">
        <v>6.18</v>
      </c>
      <c r="M34" s="33">
        <f t="shared" si="4"/>
        <v>432600</v>
      </c>
      <c r="N34" s="32">
        <v>5.47</v>
      </c>
      <c r="O34" s="33">
        <f t="shared" si="5"/>
        <v>382900</v>
      </c>
      <c r="P34" s="32"/>
      <c r="Q34" s="33">
        <f t="shared" si="6"/>
        <v>0</v>
      </c>
      <c r="R34" s="32"/>
      <c r="S34" s="33">
        <f t="shared" si="7"/>
        <v>0</v>
      </c>
      <c r="T34" s="32"/>
      <c r="U34" s="33"/>
      <c r="V34" s="32"/>
      <c r="W34" s="34"/>
      <c r="X34" s="32">
        <v>5</v>
      </c>
      <c r="Y34" s="34">
        <f t="shared" si="8"/>
        <v>350000</v>
      </c>
      <c r="Z34" s="32"/>
      <c r="AA34" s="33"/>
      <c r="AB34" s="32"/>
      <c r="AC34" s="33"/>
      <c r="AD34" s="35">
        <f t="shared" si="9"/>
        <v>3.5</v>
      </c>
      <c r="AE34" s="36">
        <f t="shared" si="10"/>
        <v>245000</v>
      </c>
      <c r="AF34" s="35">
        <f t="shared" si="11"/>
        <v>3.5</v>
      </c>
      <c r="AG34" s="36">
        <f t="shared" si="12"/>
        <v>245000</v>
      </c>
    </row>
    <row r="35" spans="1:33">
      <c r="A35" s="63">
        <v>45000</v>
      </c>
      <c r="B35" s="31">
        <v>28</v>
      </c>
      <c r="C35" s="61">
        <v>5</v>
      </c>
      <c r="D35" s="32"/>
      <c r="E35" s="33">
        <f t="shared" si="0"/>
        <v>0</v>
      </c>
      <c r="F35" s="32">
        <v>9749</v>
      </c>
      <c r="G35" s="33">
        <f t="shared" si="1"/>
        <v>48745</v>
      </c>
      <c r="H35" s="32"/>
      <c r="I35" s="33">
        <f t="shared" si="2"/>
        <v>0</v>
      </c>
      <c r="J35" s="32"/>
      <c r="K35" s="34">
        <f t="shared" si="3"/>
        <v>0</v>
      </c>
      <c r="L35" s="32">
        <v>8510</v>
      </c>
      <c r="M35" s="33">
        <f t="shared" si="4"/>
        <v>42550</v>
      </c>
      <c r="N35" s="32"/>
      <c r="O35" s="33">
        <f t="shared" si="5"/>
        <v>0</v>
      </c>
      <c r="P35" s="32"/>
      <c r="Q35" s="33">
        <f t="shared" si="6"/>
        <v>0</v>
      </c>
      <c r="R35" s="32"/>
      <c r="S35" s="33">
        <f t="shared" si="7"/>
        <v>0</v>
      </c>
      <c r="T35" s="32"/>
      <c r="U35" s="33"/>
      <c r="V35" s="32"/>
      <c r="W35" s="34"/>
      <c r="X35" s="32">
        <v>6800</v>
      </c>
      <c r="Y35" s="34">
        <f t="shared" si="8"/>
        <v>34000</v>
      </c>
      <c r="Z35" s="32"/>
      <c r="AA35" s="33"/>
      <c r="AB35" s="32"/>
      <c r="AC35" s="33"/>
      <c r="AD35" s="35">
        <f t="shared" si="9"/>
        <v>6800</v>
      </c>
      <c r="AE35" s="36">
        <f t="shared" si="10"/>
        <v>34000</v>
      </c>
      <c r="AF35" s="35">
        <f t="shared" si="11"/>
        <v>6800</v>
      </c>
      <c r="AG35" s="36">
        <f t="shared" si="12"/>
        <v>34000</v>
      </c>
    </row>
    <row r="36" spans="1:33">
      <c r="A36" s="63">
        <v>70000</v>
      </c>
      <c r="B36" s="31">
        <v>29</v>
      </c>
      <c r="C36" s="62">
        <v>2</v>
      </c>
      <c r="D36" s="32"/>
      <c r="E36" s="33">
        <f t="shared" si="0"/>
        <v>0</v>
      </c>
      <c r="F36" s="32">
        <v>49890</v>
      </c>
      <c r="G36" s="33">
        <f t="shared" si="1"/>
        <v>99780</v>
      </c>
      <c r="H36" s="32">
        <v>17290</v>
      </c>
      <c r="I36" s="33">
        <f t="shared" si="2"/>
        <v>34580</v>
      </c>
      <c r="J36" s="32"/>
      <c r="K36" s="34">
        <f t="shared" si="3"/>
        <v>0</v>
      </c>
      <c r="L36" s="32">
        <v>37990</v>
      </c>
      <c r="M36" s="33">
        <f t="shared" si="4"/>
        <v>75980</v>
      </c>
      <c r="N36" s="32"/>
      <c r="O36" s="33">
        <f t="shared" si="5"/>
        <v>0</v>
      </c>
      <c r="P36" s="32"/>
      <c r="Q36" s="33">
        <f t="shared" si="6"/>
        <v>0</v>
      </c>
      <c r="R36" s="32"/>
      <c r="S36" s="33">
        <f t="shared" si="7"/>
        <v>0</v>
      </c>
      <c r="T36" s="32"/>
      <c r="U36" s="33"/>
      <c r="V36" s="32"/>
      <c r="W36" s="34"/>
      <c r="X36" s="32"/>
      <c r="Y36" s="34">
        <f t="shared" si="8"/>
        <v>0</v>
      </c>
      <c r="Z36" s="32"/>
      <c r="AA36" s="33"/>
      <c r="AB36" s="32"/>
      <c r="AC36" s="33"/>
      <c r="AD36" s="35">
        <f t="shared" si="9"/>
        <v>17290</v>
      </c>
      <c r="AE36" s="36">
        <f t="shared" si="10"/>
        <v>34580</v>
      </c>
      <c r="AF36" s="35">
        <f t="shared" si="11"/>
        <v>17290</v>
      </c>
      <c r="AG36" s="36">
        <f t="shared" si="12"/>
        <v>34580</v>
      </c>
    </row>
    <row r="37" spans="1:33">
      <c r="A37" s="63">
        <v>100000</v>
      </c>
      <c r="B37" s="31">
        <v>30</v>
      </c>
      <c r="C37" s="62">
        <v>5</v>
      </c>
      <c r="D37" s="32">
        <v>19268</v>
      </c>
      <c r="E37" s="33">
        <f t="shared" si="0"/>
        <v>96340</v>
      </c>
      <c r="F37" s="32"/>
      <c r="G37" s="33">
        <f t="shared" si="1"/>
        <v>0</v>
      </c>
      <c r="H37" s="32">
        <v>13210</v>
      </c>
      <c r="I37" s="33">
        <f t="shared" si="2"/>
        <v>66050</v>
      </c>
      <c r="J37" s="32">
        <v>17890</v>
      </c>
      <c r="K37" s="34">
        <f t="shared" si="3"/>
        <v>89450</v>
      </c>
      <c r="L37" s="32">
        <v>16310</v>
      </c>
      <c r="M37" s="33">
        <f t="shared" si="4"/>
        <v>81550</v>
      </c>
      <c r="N37" s="32"/>
      <c r="O37" s="33">
        <f t="shared" si="5"/>
        <v>0</v>
      </c>
      <c r="P37" s="32"/>
      <c r="Q37" s="33">
        <f t="shared" si="6"/>
        <v>0</v>
      </c>
      <c r="R37" s="32"/>
      <c r="S37" s="33">
        <f t="shared" si="7"/>
        <v>0</v>
      </c>
      <c r="T37" s="32"/>
      <c r="U37" s="33"/>
      <c r="V37" s="32"/>
      <c r="W37" s="34"/>
      <c r="X37" s="32">
        <v>16600</v>
      </c>
      <c r="Y37" s="34">
        <f t="shared" si="8"/>
        <v>83000</v>
      </c>
      <c r="Z37" s="32"/>
      <c r="AA37" s="33"/>
      <c r="AB37" s="32"/>
      <c r="AC37" s="33"/>
      <c r="AD37" s="35">
        <f t="shared" si="9"/>
        <v>13210</v>
      </c>
      <c r="AE37" s="36">
        <f t="shared" si="10"/>
        <v>66050</v>
      </c>
      <c r="AF37" s="35">
        <f t="shared" si="11"/>
        <v>13210</v>
      </c>
      <c r="AG37" s="36">
        <f t="shared" si="12"/>
        <v>66050</v>
      </c>
    </row>
    <row r="38" spans="1:33">
      <c r="A38" s="63">
        <v>38000</v>
      </c>
      <c r="B38" s="31">
        <v>31</v>
      </c>
      <c r="C38" s="62">
        <v>2</v>
      </c>
      <c r="D38" s="32"/>
      <c r="E38" s="33">
        <f t="shared" si="0"/>
        <v>0</v>
      </c>
      <c r="F38" s="32">
        <v>8990</v>
      </c>
      <c r="G38" s="33">
        <f t="shared" si="1"/>
        <v>17980</v>
      </c>
      <c r="H38" s="32"/>
      <c r="I38" s="33">
        <f t="shared" si="2"/>
        <v>0</v>
      </c>
      <c r="J38" s="32"/>
      <c r="K38" s="34">
        <f t="shared" si="3"/>
        <v>0</v>
      </c>
      <c r="L38" s="32"/>
      <c r="M38" s="33">
        <f t="shared" si="4"/>
        <v>0</v>
      </c>
      <c r="N38" s="32"/>
      <c r="O38" s="33">
        <f t="shared" si="5"/>
        <v>0</v>
      </c>
      <c r="P38" s="32"/>
      <c r="Q38" s="33">
        <f t="shared" si="6"/>
        <v>0</v>
      </c>
      <c r="R38" s="32"/>
      <c r="S38" s="33">
        <f t="shared" si="7"/>
        <v>0</v>
      </c>
      <c r="T38" s="32"/>
      <c r="U38" s="33"/>
      <c r="V38" s="32"/>
      <c r="W38" s="34"/>
      <c r="X38" s="32"/>
      <c r="Y38" s="34">
        <f t="shared" si="8"/>
        <v>0</v>
      </c>
      <c r="Z38" s="32"/>
      <c r="AA38" s="33"/>
      <c r="AB38" s="32"/>
      <c r="AC38" s="33"/>
      <c r="AD38" s="35">
        <f t="shared" si="9"/>
        <v>8990</v>
      </c>
      <c r="AE38" s="36">
        <f t="shared" si="10"/>
        <v>17980</v>
      </c>
      <c r="AF38" s="35">
        <f t="shared" si="11"/>
        <v>8990</v>
      </c>
      <c r="AG38" s="36">
        <f t="shared" si="12"/>
        <v>17980</v>
      </c>
    </row>
    <row r="39" spans="1:33">
      <c r="A39" s="63">
        <v>5000</v>
      </c>
      <c r="B39" s="31">
        <v>32</v>
      </c>
      <c r="C39" s="62">
        <v>2</v>
      </c>
      <c r="D39" s="32"/>
      <c r="E39" s="33">
        <f t="shared" si="0"/>
        <v>0</v>
      </c>
      <c r="F39" s="32">
        <v>5480</v>
      </c>
      <c r="G39" s="33">
        <f t="shared" si="1"/>
        <v>10960</v>
      </c>
      <c r="H39" s="32">
        <v>3875</v>
      </c>
      <c r="I39" s="33">
        <f t="shared" si="2"/>
        <v>7750</v>
      </c>
      <c r="J39" s="32"/>
      <c r="K39" s="34">
        <f t="shared" si="3"/>
        <v>0</v>
      </c>
      <c r="L39" s="32"/>
      <c r="M39" s="33">
        <f t="shared" si="4"/>
        <v>0</v>
      </c>
      <c r="N39" s="32"/>
      <c r="O39" s="33">
        <f t="shared" si="5"/>
        <v>0</v>
      </c>
      <c r="P39" s="32"/>
      <c r="Q39" s="33">
        <f t="shared" si="6"/>
        <v>0</v>
      </c>
      <c r="R39" s="32"/>
      <c r="S39" s="33">
        <f t="shared" si="7"/>
        <v>0</v>
      </c>
      <c r="T39" s="32"/>
      <c r="U39" s="33"/>
      <c r="V39" s="32"/>
      <c r="W39" s="34"/>
      <c r="X39" s="32"/>
      <c r="Y39" s="34">
        <f t="shared" si="8"/>
        <v>0</v>
      </c>
      <c r="Z39" s="32"/>
      <c r="AA39" s="33"/>
      <c r="AB39" s="32"/>
      <c r="AC39" s="33"/>
      <c r="AD39" s="35">
        <f t="shared" si="9"/>
        <v>3875</v>
      </c>
      <c r="AE39" s="36">
        <f t="shared" si="10"/>
        <v>7750</v>
      </c>
      <c r="AF39" s="35">
        <f t="shared" si="11"/>
        <v>3875</v>
      </c>
      <c r="AG39" s="36">
        <f t="shared" si="12"/>
        <v>7750</v>
      </c>
    </row>
    <row r="40" spans="1:33">
      <c r="A40" s="63">
        <v>4000</v>
      </c>
      <c r="B40" s="31">
        <v>33</v>
      </c>
      <c r="C40" s="62">
        <v>1</v>
      </c>
      <c r="D40" s="32"/>
      <c r="E40" s="33">
        <f t="shared" si="0"/>
        <v>0</v>
      </c>
      <c r="F40" s="32">
        <v>5773</v>
      </c>
      <c r="G40" s="33">
        <f t="shared" si="1"/>
        <v>5773</v>
      </c>
      <c r="H40" s="32">
        <v>8435</v>
      </c>
      <c r="I40" s="33">
        <f t="shared" si="2"/>
        <v>8435</v>
      </c>
      <c r="J40" s="32"/>
      <c r="K40" s="34">
        <f t="shared" si="3"/>
        <v>0</v>
      </c>
      <c r="L40" s="32"/>
      <c r="M40" s="33">
        <f t="shared" si="4"/>
        <v>0</v>
      </c>
      <c r="N40" s="32"/>
      <c r="O40" s="33">
        <f t="shared" si="5"/>
        <v>0</v>
      </c>
      <c r="P40" s="32"/>
      <c r="Q40" s="33">
        <f t="shared" si="6"/>
        <v>0</v>
      </c>
      <c r="R40" s="32"/>
      <c r="S40" s="33">
        <f t="shared" si="7"/>
        <v>0</v>
      </c>
      <c r="T40" s="32"/>
      <c r="U40" s="33"/>
      <c r="V40" s="32"/>
      <c r="W40" s="34"/>
      <c r="X40" s="32"/>
      <c r="Y40" s="34">
        <f t="shared" si="8"/>
        <v>0</v>
      </c>
      <c r="Z40" s="32"/>
      <c r="AA40" s="33"/>
      <c r="AB40" s="32"/>
      <c r="AC40" s="33"/>
      <c r="AD40" s="35">
        <f t="shared" si="9"/>
        <v>5773</v>
      </c>
      <c r="AE40" s="36">
        <f t="shared" si="10"/>
        <v>5773</v>
      </c>
      <c r="AF40" s="35">
        <f t="shared" si="11"/>
        <v>5773</v>
      </c>
      <c r="AG40" s="36">
        <f t="shared" si="12"/>
        <v>5773</v>
      </c>
    </row>
    <row r="41" spans="1:33">
      <c r="A41" s="63">
        <v>20000</v>
      </c>
      <c r="B41" s="31">
        <v>34</v>
      </c>
      <c r="C41" s="62">
        <v>1</v>
      </c>
      <c r="D41" s="32"/>
      <c r="E41" s="33">
        <f t="shared" si="0"/>
        <v>0</v>
      </c>
      <c r="F41" s="32">
        <v>38890</v>
      </c>
      <c r="G41" s="33">
        <f t="shared" si="1"/>
        <v>38890</v>
      </c>
      <c r="H41" s="32"/>
      <c r="I41" s="33">
        <f t="shared" si="2"/>
        <v>0</v>
      </c>
      <c r="J41" s="32"/>
      <c r="K41" s="34">
        <f t="shared" si="3"/>
        <v>0</v>
      </c>
      <c r="L41" s="32"/>
      <c r="M41" s="33">
        <f t="shared" si="4"/>
        <v>0</v>
      </c>
      <c r="N41" s="32"/>
      <c r="O41" s="33">
        <f t="shared" si="5"/>
        <v>0</v>
      </c>
      <c r="P41" s="32"/>
      <c r="Q41" s="33">
        <f t="shared" si="6"/>
        <v>0</v>
      </c>
      <c r="R41" s="32"/>
      <c r="S41" s="33">
        <f t="shared" si="7"/>
        <v>0</v>
      </c>
      <c r="T41" s="32"/>
      <c r="U41" s="33"/>
      <c r="V41" s="32"/>
      <c r="W41" s="34"/>
      <c r="X41" s="32"/>
      <c r="Y41" s="34">
        <f t="shared" si="8"/>
        <v>0</v>
      </c>
      <c r="Z41" s="32"/>
      <c r="AA41" s="33"/>
      <c r="AB41" s="32"/>
      <c r="AC41" s="33"/>
      <c r="AD41" s="35">
        <f t="shared" si="9"/>
        <v>38890</v>
      </c>
      <c r="AE41" s="36">
        <f t="shared" si="10"/>
        <v>38890</v>
      </c>
      <c r="AF41" s="35">
        <f t="shared" si="11"/>
        <v>38890</v>
      </c>
      <c r="AG41" s="36">
        <f t="shared" si="12"/>
        <v>38890</v>
      </c>
    </row>
    <row r="42" spans="1:33">
      <c r="A42" s="63">
        <v>6000</v>
      </c>
      <c r="B42" s="31">
        <v>35</v>
      </c>
      <c r="C42" s="62">
        <v>1</v>
      </c>
      <c r="D42" s="32"/>
      <c r="E42" s="33">
        <f t="shared" si="0"/>
        <v>0</v>
      </c>
      <c r="F42" s="32">
        <v>6780</v>
      </c>
      <c r="G42" s="33">
        <f t="shared" si="1"/>
        <v>6780</v>
      </c>
      <c r="H42" s="32">
        <v>6450</v>
      </c>
      <c r="I42" s="33">
        <f t="shared" si="2"/>
        <v>6450</v>
      </c>
      <c r="J42" s="32"/>
      <c r="K42" s="34">
        <f t="shared" si="3"/>
        <v>0</v>
      </c>
      <c r="L42" s="32"/>
      <c r="M42" s="33">
        <f t="shared" si="4"/>
        <v>0</v>
      </c>
      <c r="N42" s="32"/>
      <c r="O42" s="33">
        <f t="shared" si="5"/>
        <v>0</v>
      </c>
      <c r="P42" s="32"/>
      <c r="Q42" s="33">
        <f t="shared" si="6"/>
        <v>0</v>
      </c>
      <c r="R42" s="32"/>
      <c r="S42" s="33">
        <f t="shared" si="7"/>
        <v>0</v>
      </c>
      <c r="T42" s="32"/>
      <c r="U42" s="33"/>
      <c r="V42" s="32"/>
      <c r="W42" s="34"/>
      <c r="X42" s="32"/>
      <c r="Y42" s="34">
        <f t="shared" si="8"/>
        <v>0</v>
      </c>
      <c r="Z42" s="32"/>
      <c r="AA42" s="33"/>
      <c r="AB42" s="32"/>
      <c r="AC42" s="33"/>
      <c r="AD42" s="35">
        <f t="shared" si="9"/>
        <v>6450</v>
      </c>
      <c r="AE42" s="36">
        <f t="shared" si="10"/>
        <v>6450</v>
      </c>
      <c r="AF42" s="35">
        <f t="shared" si="11"/>
        <v>6450</v>
      </c>
      <c r="AG42" s="36">
        <f t="shared" si="12"/>
        <v>6450</v>
      </c>
    </row>
    <row r="43" spans="1:33" ht="13.5" thickBot="1">
      <c r="A43" s="63">
        <v>72000</v>
      </c>
      <c r="B43" s="31">
        <v>36</v>
      </c>
      <c r="C43" s="62">
        <v>2</v>
      </c>
      <c r="D43" s="32"/>
      <c r="E43" s="33">
        <f t="shared" si="0"/>
        <v>0</v>
      </c>
      <c r="F43" s="32">
        <v>24780</v>
      </c>
      <c r="G43" s="33">
        <f t="shared" si="1"/>
        <v>49560</v>
      </c>
      <c r="H43" s="32">
        <v>47290</v>
      </c>
      <c r="I43" s="33">
        <f t="shared" si="2"/>
        <v>94580</v>
      </c>
      <c r="J43" s="32"/>
      <c r="K43" s="34">
        <f t="shared" si="3"/>
        <v>0</v>
      </c>
      <c r="L43" s="32">
        <v>33021</v>
      </c>
      <c r="M43" s="33">
        <f t="shared" si="4"/>
        <v>66042</v>
      </c>
      <c r="N43" s="32"/>
      <c r="O43" s="33">
        <f t="shared" si="5"/>
        <v>0</v>
      </c>
      <c r="P43" s="32"/>
      <c r="Q43" s="33">
        <f t="shared" si="6"/>
        <v>0</v>
      </c>
      <c r="R43" s="32"/>
      <c r="S43" s="33">
        <f t="shared" si="7"/>
        <v>0</v>
      </c>
      <c r="T43" s="32"/>
      <c r="U43" s="33"/>
      <c r="V43" s="32"/>
      <c r="W43" s="34"/>
      <c r="X43" s="32"/>
      <c r="Y43" s="34">
        <f t="shared" si="8"/>
        <v>0</v>
      </c>
      <c r="Z43" s="32"/>
      <c r="AA43" s="33"/>
      <c r="AB43" s="32"/>
      <c r="AC43" s="33"/>
      <c r="AD43" s="35">
        <f t="shared" si="9"/>
        <v>24780</v>
      </c>
      <c r="AE43" s="36">
        <f t="shared" si="10"/>
        <v>49560</v>
      </c>
      <c r="AF43" s="35">
        <f t="shared" si="11"/>
        <v>24780</v>
      </c>
      <c r="AG43" s="36">
        <f t="shared" si="12"/>
        <v>49560</v>
      </c>
    </row>
    <row r="44" spans="1:33" ht="15" hidden="1">
      <c r="B44" s="31">
        <v>37</v>
      </c>
      <c r="C44" s="5"/>
      <c r="D44" s="32"/>
      <c r="E44" s="33">
        <f t="shared" si="0"/>
        <v>0</v>
      </c>
      <c r="F44" s="32"/>
      <c r="G44" s="33">
        <f t="shared" si="1"/>
        <v>0</v>
      </c>
      <c r="H44" s="32"/>
      <c r="I44" s="33">
        <f t="shared" si="2"/>
        <v>0</v>
      </c>
      <c r="J44" s="32"/>
      <c r="K44" s="34">
        <f t="shared" si="3"/>
        <v>0</v>
      </c>
      <c r="L44" s="32"/>
      <c r="M44" s="33">
        <f t="shared" si="4"/>
        <v>0</v>
      </c>
      <c r="N44" s="32"/>
      <c r="O44" s="33">
        <f t="shared" si="5"/>
        <v>0</v>
      </c>
      <c r="P44" s="32"/>
      <c r="Q44" s="33">
        <f t="shared" ref="Q44:Q51" si="13">+P44*E44</f>
        <v>0</v>
      </c>
      <c r="R44" s="32"/>
      <c r="S44" s="33">
        <f t="shared" ref="S44:S51" si="14">+R44*G44</f>
        <v>0</v>
      </c>
      <c r="T44" s="32"/>
      <c r="U44" s="33"/>
      <c r="V44" s="32"/>
      <c r="W44" s="34"/>
      <c r="X44" s="32"/>
      <c r="Y44" s="34">
        <f t="shared" si="8"/>
        <v>0</v>
      </c>
      <c r="Z44" s="32"/>
      <c r="AA44" s="33"/>
      <c r="AB44" s="32"/>
      <c r="AC44" s="33"/>
      <c r="AD44" s="35">
        <f t="shared" si="9"/>
        <v>0</v>
      </c>
      <c r="AE44" s="36">
        <f t="shared" si="10"/>
        <v>0</v>
      </c>
      <c r="AF44" s="35"/>
      <c r="AG44" s="36">
        <f t="shared" si="12"/>
        <v>0</v>
      </c>
    </row>
    <row r="45" spans="1:33" ht="15" hidden="1">
      <c r="B45" s="31">
        <v>38</v>
      </c>
      <c r="C45" s="5"/>
      <c r="D45" s="32"/>
      <c r="E45" s="33">
        <f t="shared" si="0"/>
        <v>0</v>
      </c>
      <c r="F45" s="32"/>
      <c r="G45" s="33">
        <f t="shared" si="1"/>
        <v>0</v>
      </c>
      <c r="H45" s="32"/>
      <c r="I45" s="33">
        <f t="shared" si="2"/>
        <v>0</v>
      </c>
      <c r="J45" s="32"/>
      <c r="K45" s="34">
        <f t="shared" si="3"/>
        <v>0</v>
      </c>
      <c r="L45" s="32"/>
      <c r="M45" s="33">
        <f t="shared" si="4"/>
        <v>0</v>
      </c>
      <c r="N45" s="32"/>
      <c r="O45" s="33">
        <f t="shared" si="5"/>
        <v>0</v>
      </c>
      <c r="P45" s="32"/>
      <c r="Q45" s="33">
        <f t="shared" si="13"/>
        <v>0</v>
      </c>
      <c r="R45" s="32"/>
      <c r="S45" s="33">
        <f t="shared" si="14"/>
        <v>0</v>
      </c>
      <c r="T45" s="32"/>
      <c r="U45" s="33"/>
      <c r="V45" s="32"/>
      <c r="W45" s="34"/>
      <c r="X45" s="32"/>
      <c r="Y45" s="34">
        <f t="shared" si="8"/>
        <v>0</v>
      </c>
      <c r="Z45" s="32"/>
      <c r="AA45" s="33"/>
      <c r="AB45" s="32"/>
      <c r="AC45" s="33"/>
      <c r="AD45" s="35">
        <f t="shared" si="9"/>
        <v>0</v>
      </c>
      <c r="AE45" s="36">
        <f t="shared" si="10"/>
        <v>0</v>
      </c>
      <c r="AF45" s="35"/>
      <c r="AG45" s="36">
        <f t="shared" si="12"/>
        <v>0</v>
      </c>
    </row>
    <row r="46" spans="1:33" ht="15" hidden="1">
      <c r="B46" s="31">
        <v>39</v>
      </c>
      <c r="C46" s="5"/>
      <c r="D46" s="32"/>
      <c r="E46" s="33">
        <f t="shared" si="0"/>
        <v>0</v>
      </c>
      <c r="F46" s="32"/>
      <c r="G46" s="33">
        <f t="shared" si="1"/>
        <v>0</v>
      </c>
      <c r="H46" s="32"/>
      <c r="I46" s="33">
        <f t="shared" si="2"/>
        <v>0</v>
      </c>
      <c r="J46" s="32"/>
      <c r="K46" s="34">
        <f t="shared" si="3"/>
        <v>0</v>
      </c>
      <c r="L46" s="32"/>
      <c r="M46" s="33">
        <f t="shared" si="4"/>
        <v>0</v>
      </c>
      <c r="N46" s="32"/>
      <c r="O46" s="33">
        <f t="shared" si="5"/>
        <v>0</v>
      </c>
      <c r="P46" s="32"/>
      <c r="Q46" s="33">
        <f t="shared" si="13"/>
        <v>0</v>
      </c>
      <c r="R46" s="32"/>
      <c r="S46" s="33">
        <f t="shared" si="14"/>
        <v>0</v>
      </c>
      <c r="T46" s="32"/>
      <c r="U46" s="33"/>
      <c r="V46" s="32"/>
      <c r="W46" s="34"/>
      <c r="X46" s="32"/>
      <c r="Y46" s="34">
        <f t="shared" si="8"/>
        <v>0</v>
      </c>
      <c r="Z46" s="32"/>
      <c r="AA46" s="33"/>
      <c r="AB46" s="32"/>
      <c r="AC46" s="33"/>
      <c r="AD46" s="35">
        <f t="shared" si="9"/>
        <v>0</v>
      </c>
      <c r="AE46" s="36">
        <f t="shared" si="10"/>
        <v>0</v>
      </c>
      <c r="AF46" s="35"/>
      <c r="AG46" s="36">
        <f t="shared" si="12"/>
        <v>0</v>
      </c>
    </row>
    <row r="47" spans="1:33" ht="15" hidden="1">
      <c r="B47" s="31">
        <v>40</v>
      </c>
      <c r="C47" s="5"/>
      <c r="D47" s="32"/>
      <c r="E47" s="33">
        <f t="shared" si="0"/>
        <v>0</v>
      </c>
      <c r="F47" s="32"/>
      <c r="G47" s="33">
        <f t="shared" si="1"/>
        <v>0</v>
      </c>
      <c r="H47" s="32"/>
      <c r="I47" s="33">
        <f t="shared" si="2"/>
        <v>0</v>
      </c>
      <c r="J47" s="32"/>
      <c r="K47" s="34">
        <f t="shared" si="3"/>
        <v>0</v>
      </c>
      <c r="L47" s="32"/>
      <c r="M47" s="33">
        <f t="shared" si="4"/>
        <v>0</v>
      </c>
      <c r="N47" s="32"/>
      <c r="O47" s="33">
        <f t="shared" si="5"/>
        <v>0</v>
      </c>
      <c r="P47" s="32"/>
      <c r="Q47" s="33">
        <f t="shared" si="13"/>
        <v>0</v>
      </c>
      <c r="R47" s="32"/>
      <c r="S47" s="33">
        <f t="shared" si="14"/>
        <v>0</v>
      </c>
      <c r="T47" s="32"/>
      <c r="U47" s="33"/>
      <c r="V47" s="32"/>
      <c r="W47" s="34"/>
      <c r="X47" s="32"/>
      <c r="Y47" s="34">
        <f t="shared" si="8"/>
        <v>0</v>
      </c>
      <c r="Z47" s="32"/>
      <c r="AA47" s="33"/>
      <c r="AB47" s="32"/>
      <c r="AC47" s="33"/>
      <c r="AD47" s="35">
        <f t="shared" si="9"/>
        <v>0</v>
      </c>
      <c r="AE47" s="36">
        <f t="shared" si="10"/>
        <v>0</v>
      </c>
      <c r="AF47" s="35"/>
      <c r="AG47" s="36">
        <f t="shared" si="12"/>
        <v>0</v>
      </c>
    </row>
    <row r="48" spans="1:33" ht="15" hidden="1">
      <c r="B48" s="31">
        <v>41</v>
      </c>
      <c r="C48" s="5"/>
      <c r="D48" s="32"/>
      <c r="E48" s="33">
        <f t="shared" si="0"/>
        <v>0</v>
      </c>
      <c r="F48" s="32"/>
      <c r="G48" s="33">
        <f t="shared" si="1"/>
        <v>0</v>
      </c>
      <c r="H48" s="32"/>
      <c r="I48" s="33">
        <f t="shared" si="2"/>
        <v>0</v>
      </c>
      <c r="J48" s="32"/>
      <c r="K48" s="34">
        <f t="shared" si="3"/>
        <v>0</v>
      </c>
      <c r="L48" s="32"/>
      <c r="M48" s="33">
        <f t="shared" si="4"/>
        <v>0</v>
      </c>
      <c r="N48" s="32"/>
      <c r="O48" s="33">
        <f t="shared" si="5"/>
        <v>0</v>
      </c>
      <c r="P48" s="32"/>
      <c r="Q48" s="33">
        <f t="shared" si="13"/>
        <v>0</v>
      </c>
      <c r="R48" s="32"/>
      <c r="S48" s="33">
        <f t="shared" si="14"/>
        <v>0</v>
      </c>
      <c r="T48" s="32"/>
      <c r="U48" s="33"/>
      <c r="V48" s="32"/>
      <c r="W48" s="34"/>
      <c r="X48" s="32"/>
      <c r="Y48" s="34">
        <f t="shared" si="8"/>
        <v>0</v>
      </c>
      <c r="Z48" s="32"/>
      <c r="AA48" s="33"/>
      <c r="AB48" s="32"/>
      <c r="AC48" s="33"/>
      <c r="AD48" s="35">
        <f t="shared" si="9"/>
        <v>0</v>
      </c>
      <c r="AE48" s="36">
        <f t="shared" si="10"/>
        <v>0</v>
      </c>
      <c r="AF48" s="35"/>
      <c r="AG48" s="36">
        <f t="shared" si="12"/>
        <v>0</v>
      </c>
    </row>
    <row r="49" spans="1:33" ht="15" hidden="1">
      <c r="B49" s="31">
        <v>42</v>
      </c>
      <c r="C49" s="5"/>
      <c r="D49" s="32"/>
      <c r="E49" s="33">
        <f t="shared" si="0"/>
        <v>0</v>
      </c>
      <c r="F49" s="32"/>
      <c r="G49" s="33">
        <f t="shared" si="1"/>
        <v>0</v>
      </c>
      <c r="H49" s="32"/>
      <c r="I49" s="33">
        <f t="shared" si="2"/>
        <v>0</v>
      </c>
      <c r="J49" s="32"/>
      <c r="K49" s="34">
        <f t="shared" si="3"/>
        <v>0</v>
      </c>
      <c r="L49" s="32"/>
      <c r="M49" s="33">
        <f t="shared" si="4"/>
        <v>0</v>
      </c>
      <c r="N49" s="32"/>
      <c r="O49" s="33">
        <f t="shared" si="5"/>
        <v>0</v>
      </c>
      <c r="P49" s="32"/>
      <c r="Q49" s="33">
        <f t="shared" si="13"/>
        <v>0</v>
      </c>
      <c r="R49" s="32"/>
      <c r="S49" s="33">
        <f t="shared" si="14"/>
        <v>0</v>
      </c>
      <c r="T49" s="32"/>
      <c r="U49" s="33"/>
      <c r="V49" s="32"/>
      <c r="W49" s="34"/>
      <c r="X49" s="32"/>
      <c r="Y49" s="34">
        <f t="shared" si="8"/>
        <v>0</v>
      </c>
      <c r="Z49" s="32"/>
      <c r="AA49" s="33"/>
      <c r="AB49" s="32"/>
      <c r="AC49" s="33"/>
      <c r="AD49" s="35">
        <f t="shared" si="9"/>
        <v>0</v>
      </c>
      <c r="AE49" s="36">
        <f t="shared" si="10"/>
        <v>0</v>
      </c>
      <c r="AF49" s="35"/>
      <c r="AG49" s="36">
        <f t="shared" si="12"/>
        <v>0</v>
      </c>
    </row>
    <row r="50" spans="1:33" ht="15" hidden="1">
      <c r="B50" s="31">
        <v>43</v>
      </c>
      <c r="C50" s="5"/>
      <c r="D50" s="32"/>
      <c r="E50" s="33">
        <f t="shared" si="0"/>
        <v>0</v>
      </c>
      <c r="F50" s="32"/>
      <c r="G50" s="33">
        <f t="shared" si="1"/>
        <v>0</v>
      </c>
      <c r="H50" s="32"/>
      <c r="I50" s="33">
        <f t="shared" si="2"/>
        <v>0</v>
      </c>
      <c r="J50" s="32"/>
      <c r="K50" s="34">
        <f t="shared" si="3"/>
        <v>0</v>
      </c>
      <c r="L50" s="32"/>
      <c r="M50" s="33">
        <f t="shared" si="4"/>
        <v>0</v>
      </c>
      <c r="N50" s="32"/>
      <c r="O50" s="33">
        <f t="shared" si="5"/>
        <v>0</v>
      </c>
      <c r="P50" s="32"/>
      <c r="Q50" s="33">
        <f t="shared" si="13"/>
        <v>0</v>
      </c>
      <c r="R50" s="32"/>
      <c r="S50" s="33">
        <f t="shared" si="14"/>
        <v>0</v>
      </c>
      <c r="T50" s="32"/>
      <c r="U50" s="33"/>
      <c r="V50" s="32"/>
      <c r="W50" s="34"/>
      <c r="X50" s="32"/>
      <c r="Y50" s="34">
        <f t="shared" si="8"/>
        <v>0</v>
      </c>
      <c r="Z50" s="32"/>
      <c r="AA50" s="33"/>
      <c r="AB50" s="32"/>
      <c r="AC50" s="33"/>
      <c r="AD50" s="35">
        <f t="shared" si="9"/>
        <v>0</v>
      </c>
      <c r="AE50" s="36">
        <f t="shared" si="10"/>
        <v>0</v>
      </c>
      <c r="AF50" s="35"/>
      <c r="AG50" s="36">
        <f t="shared" si="12"/>
        <v>0</v>
      </c>
    </row>
    <row r="51" spans="1:33" ht="15.75" hidden="1" thickBot="1">
      <c r="B51" s="31">
        <v>44</v>
      </c>
      <c r="C51" s="5"/>
      <c r="D51" s="32"/>
      <c r="E51" s="33">
        <f t="shared" si="0"/>
        <v>0</v>
      </c>
      <c r="F51" s="32"/>
      <c r="G51" s="33">
        <f t="shared" si="1"/>
        <v>0</v>
      </c>
      <c r="H51" s="32"/>
      <c r="I51" s="33">
        <f t="shared" si="2"/>
        <v>0</v>
      </c>
      <c r="J51" s="32"/>
      <c r="K51" s="34">
        <f t="shared" si="3"/>
        <v>0</v>
      </c>
      <c r="L51" s="32"/>
      <c r="M51" s="33">
        <f t="shared" si="4"/>
        <v>0</v>
      </c>
      <c r="N51" s="32"/>
      <c r="O51" s="33">
        <f t="shared" si="5"/>
        <v>0</v>
      </c>
      <c r="P51" s="32"/>
      <c r="Q51" s="33">
        <f t="shared" si="13"/>
        <v>0</v>
      </c>
      <c r="R51" s="32"/>
      <c r="S51" s="33">
        <f t="shared" si="14"/>
        <v>0</v>
      </c>
      <c r="T51" s="32"/>
      <c r="U51" s="33"/>
      <c r="V51" s="32"/>
      <c r="W51" s="34"/>
      <c r="X51" s="32"/>
      <c r="Y51" s="34">
        <f t="shared" si="8"/>
        <v>0</v>
      </c>
      <c r="Z51" s="32"/>
      <c r="AA51" s="33"/>
      <c r="AB51" s="32"/>
      <c r="AC51" s="33"/>
      <c r="AD51" s="35">
        <f t="shared" si="9"/>
        <v>0</v>
      </c>
      <c r="AE51" s="36">
        <f t="shared" si="10"/>
        <v>0</v>
      </c>
      <c r="AF51" s="35"/>
      <c r="AG51" s="36">
        <f t="shared" si="12"/>
        <v>0</v>
      </c>
    </row>
    <row r="52" spans="1:33" ht="13.5" thickBot="1">
      <c r="A52" s="63">
        <f>SUM(A8:A51)</f>
        <v>4490700</v>
      </c>
      <c r="B52" s="37" t="s">
        <v>1</v>
      </c>
      <c r="C52" s="8"/>
      <c r="D52" s="38"/>
      <c r="E52" s="40">
        <f>SUM(E8:E51)</f>
        <v>3147492</v>
      </c>
      <c r="F52" s="39"/>
      <c r="G52" s="40">
        <f>SUM(G8:G51)</f>
        <v>663235.39999999991</v>
      </c>
      <c r="H52" s="39"/>
      <c r="I52" s="40">
        <f>SUM(I8:I51)</f>
        <v>1224718</v>
      </c>
      <c r="J52" s="39"/>
      <c r="K52" s="40">
        <f>SUM(K8:K51)</f>
        <v>3108409</v>
      </c>
      <c r="L52" s="39"/>
      <c r="M52" s="41">
        <f>SUM(M6:M51)</f>
        <v>3930253</v>
      </c>
      <c r="N52" s="39"/>
      <c r="O52" s="41">
        <f>SUM(O6:O51)</f>
        <v>1636732</v>
      </c>
      <c r="P52" s="39"/>
      <c r="Q52" s="41">
        <f>SUM(Q8:Q51)</f>
        <v>199550</v>
      </c>
      <c r="R52" s="39"/>
      <c r="S52" s="41">
        <f>SUM(S6:S51)</f>
        <v>112500</v>
      </c>
      <c r="T52" s="39"/>
      <c r="U52" s="41">
        <f>SUM(U6:U51)</f>
        <v>0</v>
      </c>
      <c r="V52" s="42"/>
      <c r="W52" s="40">
        <f>SUM(W8:W51)</f>
        <v>0</v>
      </c>
      <c r="X52" s="43"/>
      <c r="Y52" s="40">
        <f>SUM(Y8:Y51)</f>
        <v>2906300</v>
      </c>
      <c r="Z52" s="44"/>
      <c r="AA52" s="45">
        <f>+AA8</f>
        <v>0</v>
      </c>
      <c r="AB52" s="39"/>
      <c r="AC52" s="46">
        <f>SUM(AC8:AC51)</f>
        <v>0</v>
      </c>
      <c r="AD52" s="47" t="s">
        <v>21</v>
      </c>
      <c r="AE52" s="40">
        <f>SUM(AE8:AE51)</f>
        <v>2493762</v>
      </c>
      <c r="AF52" s="47" t="s">
        <v>21</v>
      </c>
      <c r="AG52" s="40">
        <f>SUM(AG8:AG51)</f>
        <v>2471502</v>
      </c>
    </row>
    <row r="53" spans="1:33">
      <c r="B53" t="s">
        <v>21</v>
      </c>
      <c r="W53" s="48"/>
    </row>
    <row r="54" spans="1:33" ht="19.5" customHeight="1">
      <c r="D54" s="54" t="s">
        <v>30</v>
      </c>
      <c r="E54" s="55">
        <f>+A15+A17+A18+A17+A19+A20+A21+A25+A30+A31+A32+A33+A34+A37</f>
        <v>3553000</v>
      </c>
      <c r="F54" s="54" t="s">
        <v>30</v>
      </c>
      <c r="G54" s="55">
        <f>+A8+A9+A10+A11+A12+A13+A22+A23+A24+A26+A27+A28+A29+A35+A36+A38+A39+A40+A41+A42+A43</f>
        <v>739700</v>
      </c>
      <c r="H54" s="54" t="s">
        <v>30</v>
      </c>
      <c r="I54" s="55">
        <f>+A8+A9+A10+A11+A12+A13+A22+A23+A24+A25+A26+A27+A28+A29+A30+A31+A34+A36+A37+A39+A40+A42+A43</f>
        <v>2658700</v>
      </c>
      <c r="J54" s="54" t="s">
        <v>30</v>
      </c>
      <c r="K54" s="55">
        <f>+A15+A16+A17+A18+A19+A20+A21+A22+A23+A24+A28+A30+A31+A32+A33+A34+A37</f>
        <v>3520000</v>
      </c>
      <c r="L54" s="54" t="s">
        <v>30</v>
      </c>
      <c r="M54" s="55">
        <f>+A8+A9+A10+A14+A15+A16+A17+A18+A19+A20+A21+A22+A23+A24+A25+A26+A28+A29+A30+A31+A32+A33+A34+A35+A36+A37+A43</f>
        <v>4340000</v>
      </c>
      <c r="N54" s="54" t="s">
        <v>30</v>
      </c>
      <c r="O54" s="55">
        <f>+A9+A15+A16+A17+A19+A29+A30+A31+A34</f>
        <v>2476000</v>
      </c>
      <c r="P54" s="54" t="s">
        <v>30</v>
      </c>
      <c r="Q54" s="55">
        <f>+A29</f>
        <v>210000</v>
      </c>
      <c r="R54" s="54" t="s">
        <v>30</v>
      </c>
      <c r="S54" s="55">
        <f>+A29</f>
        <v>210000</v>
      </c>
      <c r="T54" s="49"/>
      <c r="U54" s="49"/>
      <c r="V54" s="50"/>
      <c r="W54" s="49"/>
      <c r="X54" s="54" t="s">
        <v>30</v>
      </c>
      <c r="Y54" s="55">
        <f>+A8+A9+A10+A11+A14+A15+A16+A17+A18+A19+A20+A21+A22+A23+A24+A25+A26+A28+A29+A30+A31+A32+A33+A34+A35+A37</f>
        <v>4226000</v>
      </c>
      <c r="Z54" s="49"/>
      <c r="AA54" s="49"/>
      <c r="AB54" s="49"/>
      <c r="AC54" s="49"/>
    </row>
    <row r="55" spans="1:33" ht="22.5">
      <c r="D55" s="56" t="s">
        <v>31</v>
      </c>
      <c r="E55" s="57">
        <f>+E52*100/E54-100</f>
        <v>-11.413115676892772</v>
      </c>
      <c r="F55" s="56" t="s">
        <v>31</v>
      </c>
      <c r="G55" s="57">
        <f>+G52*100/G54-100</f>
        <v>-10.337244828984737</v>
      </c>
      <c r="H55" s="56" t="s">
        <v>31</v>
      </c>
      <c r="I55" s="57">
        <f>+I52*100/I54-100</f>
        <v>-53.935457178320235</v>
      </c>
      <c r="J55" s="56" t="s">
        <v>31</v>
      </c>
      <c r="K55" s="57">
        <f>+K52*100/K54-100</f>
        <v>-11.692926136363639</v>
      </c>
      <c r="L55" s="56" t="s">
        <v>31</v>
      </c>
      <c r="M55" s="57">
        <f>+M52*100/M54-100</f>
        <v>-9.441175115207372</v>
      </c>
      <c r="N55" s="56" t="s">
        <v>31</v>
      </c>
      <c r="O55" s="57">
        <f>+O52*100/O54-100</f>
        <v>-33.896122778675277</v>
      </c>
      <c r="P55" s="56" t="s">
        <v>31</v>
      </c>
      <c r="Q55" s="57">
        <f>+Q52*100/Q54-100</f>
        <v>-4.9761904761904816</v>
      </c>
      <c r="R55" s="56" t="s">
        <v>31</v>
      </c>
      <c r="S55" s="57">
        <f>+S52*100/S54-100</f>
        <v>-46.428571428571431</v>
      </c>
      <c r="X55" s="56" t="s">
        <v>31</v>
      </c>
      <c r="Y55" s="57">
        <f>+Y52*100/Y54-100</f>
        <v>-31.228111689540938</v>
      </c>
    </row>
    <row r="56" spans="1:33">
      <c r="B56" s="51"/>
    </row>
    <row r="57" spans="1:33" ht="26.25" customHeight="1"/>
    <row r="58" spans="1:33">
      <c r="D58" s="51"/>
      <c r="I58" s="52"/>
    </row>
    <row r="68" spans="2:2" ht="15">
      <c r="B68" s="53"/>
    </row>
  </sheetData>
  <mergeCells count="23">
    <mergeCell ref="D3:E3"/>
    <mergeCell ref="F3:G3"/>
    <mergeCell ref="H3:I3"/>
    <mergeCell ref="J3:K3"/>
    <mergeCell ref="L3:U3"/>
    <mergeCell ref="N4:O4"/>
    <mergeCell ref="P4:Q4"/>
    <mergeCell ref="X4:Y4"/>
    <mergeCell ref="Z4:AA4"/>
    <mergeCell ref="AB4:AC4"/>
    <mergeCell ref="R4:S4"/>
    <mergeCell ref="T4:U4"/>
    <mergeCell ref="V4:W4"/>
    <mergeCell ref="D4:E4"/>
    <mergeCell ref="F4:G4"/>
    <mergeCell ref="H4:I4"/>
    <mergeCell ref="J4:K4"/>
    <mergeCell ref="L4:M4"/>
    <mergeCell ref="V3:W3"/>
    <mergeCell ref="X3:AA3"/>
    <mergeCell ref="AF3:AG4"/>
    <mergeCell ref="AB3:AC3"/>
    <mergeCell ref="AD3:AE4"/>
  </mergeCells>
  <conditionalFormatting sqref="Z8:Z51 V8:V51 D8:D51 AB8:AB51 L8:L51 N8:N51 F8:F51 X8:X51 H8:H51 J8:J51 P8:P51 R8:R51 T8:T51">
    <cfRule type="cellIs" dxfId="2" priority="1" stopIfTrue="1" operator="equal">
      <formula>0</formula>
    </cfRule>
    <cfRule type="cellIs" dxfId="1" priority="2" stopIfTrue="1" operator="equal">
      <formula>$AD8</formula>
    </cfRule>
    <cfRule type="cellIs" dxfId="0" priority="3" stopIfTrue="1" operator="equal">
      <formula>$AF8</formula>
    </cfRule>
  </conditionalFormatting>
  <pageMargins left="0.2" right="0.15748031496062992" top="0.39370078740157483" bottom="0.31496062992125984" header="0.31496062992125984" footer="0.31496062992125984"/>
  <pageSetup paperSize="9" scale="87" orientation="landscape" verticalDpi="0" r:id="rId1"/>
  <colBreaks count="1" manualBreakCount="1">
    <brk id="1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COTIZAC</vt:lpstr>
      <vt:lpstr>COMPARATIVA</vt:lpstr>
      <vt:lpstr>COTIZAC!Área_de_impresión</vt:lpstr>
      <vt:lpstr>COTIZAC!Títulos_a_imprimir</vt:lpstr>
    </vt:vector>
  </TitlesOfParts>
  <Company>Maipu</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vianis</dc:creator>
  <cp:lastModifiedBy>luceroj</cp:lastModifiedBy>
  <cp:lastPrinted>2023-03-20T13:25:47Z</cp:lastPrinted>
  <dcterms:created xsi:type="dcterms:W3CDTF">2015-02-25T10:38:00Z</dcterms:created>
  <dcterms:modified xsi:type="dcterms:W3CDTF">2023-03-20T13:40:04Z</dcterms:modified>
</cp:coreProperties>
</file>