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-03b\compartida\LICITACIONES 2018\LICITACIONES 2022\LEY DE ADM FINANCIERA\30366-22 ADQ DE COMBUSTIBLE (NAFTA TIPO INFINIA)\"/>
    </mc:Choice>
  </mc:AlternateContent>
  <bookViews>
    <workbookView xWindow="120" yWindow="45" windowWidth="15135" windowHeight="8130"/>
  </bookViews>
  <sheets>
    <sheet name="COTIZAC" sheetId="1" r:id="rId1"/>
    <sheet name="COMPARATIVA" sheetId="2" r:id="rId2"/>
    <sheet name="ADJ" sheetId="3" r:id="rId3"/>
    <sheet name="Hoja1" sheetId="4" r:id="rId4"/>
  </sheets>
  <definedNames>
    <definedName name="_xlnm.Print_Area" localSheetId="0">COTIZAC!$A$4:$E$38</definedName>
    <definedName name="_xlnm.Print_Titles" localSheetId="0">COTIZAC!$4:$11</definedName>
  </definedNames>
  <calcPr calcId="162913"/>
</workbook>
</file>

<file path=xl/calcChain.xml><?xml version="1.0" encoding="utf-8"?>
<calcChain xmlns="http://schemas.openxmlformats.org/spreadsheetml/2006/main">
  <c r="F11" i="2" l="1"/>
  <c r="F10" i="2"/>
  <c r="G15" i="3" l="1"/>
  <c r="A54" i="3"/>
  <c r="AD53" i="3"/>
  <c r="AE53" i="3" s="1"/>
  <c r="K53" i="3"/>
  <c r="I53" i="3"/>
  <c r="G53" i="3"/>
  <c r="E53" i="3"/>
  <c r="AD52" i="3"/>
  <c r="AE52" i="3" s="1"/>
  <c r="K52" i="3"/>
  <c r="I52" i="3"/>
  <c r="G52" i="3"/>
  <c r="E52" i="3"/>
  <c r="AD51" i="3"/>
  <c r="AE51" i="3" s="1"/>
  <c r="K51" i="3"/>
  <c r="I51" i="3"/>
  <c r="G51" i="3"/>
  <c r="E51" i="3"/>
  <c r="AD50" i="3"/>
  <c r="AE50" i="3" s="1"/>
  <c r="K50" i="3"/>
  <c r="I50" i="3"/>
  <c r="G50" i="3"/>
  <c r="E50" i="3"/>
  <c r="AD49" i="3"/>
  <c r="AE49" i="3" s="1"/>
  <c r="K49" i="3"/>
  <c r="I49" i="3"/>
  <c r="G49" i="3"/>
  <c r="E49" i="3"/>
  <c r="AD48" i="3"/>
  <c r="AE48" i="3" s="1"/>
  <c r="K48" i="3"/>
  <c r="I48" i="3"/>
  <c r="G48" i="3"/>
  <c r="E48" i="3"/>
  <c r="AD47" i="3"/>
  <c r="AE47" i="3" s="1"/>
  <c r="K47" i="3"/>
  <c r="I47" i="3"/>
  <c r="G47" i="3"/>
  <c r="E47" i="3"/>
  <c r="AD46" i="3"/>
  <c r="AE46" i="3" s="1"/>
  <c r="K46" i="3"/>
  <c r="I46" i="3"/>
  <c r="G46" i="3"/>
  <c r="E46" i="3"/>
  <c r="AD45" i="3"/>
  <c r="AE45" i="3" s="1"/>
  <c r="K45" i="3"/>
  <c r="I45" i="3"/>
  <c r="G45" i="3"/>
  <c r="E45" i="3"/>
  <c r="AD44" i="3"/>
  <c r="AE44" i="3" s="1"/>
  <c r="K44" i="3"/>
  <c r="I44" i="3"/>
  <c r="G44" i="3"/>
  <c r="E44" i="3"/>
  <c r="AD43" i="3"/>
  <c r="AE43" i="3" s="1"/>
  <c r="K43" i="3"/>
  <c r="I43" i="3"/>
  <c r="G43" i="3"/>
  <c r="E43" i="3"/>
  <c r="AD42" i="3"/>
  <c r="AE42" i="3" s="1"/>
  <c r="K42" i="3"/>
  <c r="I42" i="3"/>
  <c r="G42" i="3"/>
  <c r="E42" i="3"/>
  <c r="AD41" i="3"/>
  <c r="AE41" i="3" s="1"/>
  <c r="K41" i="3"/>
  <c r="I41" i="3"/>
  <c r="G41" i="3"/>
  <c r="E41" i="3"/>
  <c r="AD40" i="3"/>
  <c r="AE40" i="3" s="1"/>
  <c r="K40" i="3"/>
  <c r="I40" i="3"/>
  <c r="G40" i="3"/>
  <c r="E40" i="3"/>
  <c r="AD39" i="3"/>
  <c r="AE39" i="3" s="1"/>
  <c r="K39" i="3"/>
  <c r="I39" i="3"/>
  <c r="G39" i="3"/>
  <c r="E39" i="3"/>
  <c r="AD38" i="3"/>
  <c r="AE38" i="3" s="1"/>
  <c r="K38" i="3"/>
  <c r="I38" i="3"/>
  <c r="G38" i="3"/>
  <c r="E38" i="3"/>
  <c r="AD37" i="3"/>
  <c r="AE37" i="3" s="1"/>
  <c r="K37" i="3"/>
  <c r="I37" i="3"/>
  <c r="G37" i="3"/>
  <c r="E37" i="3"/>
  <c r="AD36" i="3"/>
  <c r="AE36" i="3" s="1"/>
  <c r="K36" i="3"/>
  <c r="I36" i="3"/>
  <c r="G36" i="3"/>
  <c r="E36" i="3"/>
  <c r="AD35" i="3"/>
  <c r="AE35" i="3" s="1"/>
  <c r="K35" i="3"/>
  <c r="I35" i="3"/>
  <c r="G35" i="3"/>
  <c r="E35" i="3"/>
  <c r="AD34" i="3"/>
  <c r="AE34" i="3" s="1"/>
  <c r="K34" i="3"/>
  <c r="I34" i="3"/>
  <c r="G34" i="3"/>
  <c r="E34" i="3"/>
  <c r="AD33" i="3"/>
  <c r="AE33" i="3" s="1"/>
  <c r="K33" i="3"/>
  <c r="I33" i="3"/>
  <c r="G33" i="3"/>
  <c r="E33" i="3"/>
  <c r="AD32" i="3"/>
  <c r="AE32" i="3" s="1"/>
  <c r="K32" i="3"/>
  <c r="I32" i="3"/>
  <c r="G32" i="3"/>
  <c r="E32" i="3"/>
  <c r="AD31" i="3"/>
  <c r="AE31" i="3" s="1"/>
  <c r="K31" i="3"/>
  <c r="I31" i="3"/>
  <c r="G31" i="3"/>
  <c r="E31" i="3"/>
  <c r="AD30" i="3"/>
  <c r="AE30" i="3" s="1"/>
  <c r="K30" i="3"/>
  <c r="I30" i="3"/>
  <c r="G30" i="3"/>
  <c r="E30" i="3"/>
  <c r="AD29" i="3"/>
  <c r="AE29" i="3" s="1"/>
  <c r="K29" i="3"/>
  <c r="I29" i="3"/>
  <c r="G29" i="3"/>
  <c r="E29" i="3"/>
  <c r="AD28" i="3"/>
  <c r="AE28" i="3" s="1"/>
  <c r="K28" i="3"/>
  <c r="I28" i="3"/>
  <c r="G28" i="3"/>
  <c r="E28" i="3"/>
  <c r="AD27" i="3"/>
  <c r="AE27" i="3" s="1"/>
  <c r="K27" i="3"/>
  <c r="I27" i="3"/>
  <c r="G27" i="3"/>
  <c r="E27" i="3"/>
  <c r="AD26" i="3"/>
  <c r="AE26" i="3" s="1"/>
  <c r="K26" i="3"/>
  <c r="I26" i="3"/>
  <c r="G26" i="3"/>
  <c r="E26" i="3"/>
  <c r="AD25" i="3"/>
  <c r="AE25" i="3" s="1"/>
  <c r="K25" i="3"/>
  <c r="I25" i="3"/>
  <c r="G25" i="3"/>
  <c r="E25" i="3"/>
  <c r="AD24" i="3"/>
  <c r="AE24" i="3" s="1"/>
  <c r="K24" i="3"/>
  <c r="I24" i="3"/>
  <c r="G24" i="3"/>
  <c r="E24" i="3"/>
  <c r="AD23" i="3"/>
  <c r="AE23" i="3" s="1"/>
  <c r="K23" i="3"/>
  <c r="I23" i="3"/>
  <c r="G23" i="3"/>
  <c r="E23" i="3"/>
  <c r="AD22" i="3"/>
  <c r="AE22" i="3" s="1"/>
  <c r="K22" i="3"/>
  <c r="I22" i="3"/>
  <c r="G22" i="3"/>
  <c r="E22" i="3"/>
  <c r="AD21" i="3"/>
  <c r="AE21" i="3" s="1"/>
  <c r="K21" i="3"/>
  <c r="I21" i="3"/>
  <c r="G21" i="3"/>
  <c r="E21" i="3"/>
  <c r="AD20" i="3"/>
  <c r="AE20" i="3" s="1"/>
  <c r="K20" i="3"/>
  <c r="I20" i="3"/>
  <c r="G20" i="3"/>
  <c r="E20" i="3"/>
  <c r="AD19" i="3"/>
  <c r="AE19" i="3" s="1"/>
  <c r="K19" i="3"/>
  <c r="I19" i="3"/>
  <c r="G19" i="3"/>
  <c r="E19" i="3"/>
  <c r="AD18" i="3"/>
  <c r="AE18" i="3" s="1"/>
  <c r="K18" i="3"/>
  <c r="I18" i="3"/>
  <c r="G18" i="3"/>
  <c r="E18" i="3"/>
  <c r="AD17" i="3"/>
  <c r="AE17" i="3" s="1"/>
  <c r="K17" i="3"/>
  <c r="I17" i="3"/>
  <c r="G17" i="3"/>
  <c r="E17" i="3"/>
  <c r="AD16" i="3"/>
  <c r="AE16" i="3" s="1"/>
  <c r="K16" i="3"/>
  <c r="I16" i="3"/>
  <c r="G16" i="3"/>
  <c r="E16" i="3"/>
  <c r="K15" i="3"/>
  <c r="I15" i="3"/>
  <c r="E15" i="3"/>
  <c r="AD14" i="3"/>
  <c r="AE14" i="3" s="1"/>
  <c r="K14" i="3"/>
  <c r="I14" i="3"/>
  <c r="G14" i="3"/>
  <c r="E14" i="3"/>
  <c r="AD13" i="3"/>
  <c r="AE13" i="3" s="1"/>
  <c r="K13" i="3"/>
  <c r="I13" i="3"/>
  <c r="G13" i="3"/>
  <c r="E13" i="3"/>
  <c r="AD12" i="3"/>
  <c r="AE12" i="3" s="1"/>
  <c r="K12" i="3"/>
  <c r="I12" i="3"/>
  <c r="G12" i="3"/>
  <c r="E12" i="3"/>
  <c r="AD11" i="3"/>
  <c r="AE11" i="3" s="1"/>
  <c r="K11" i="3"/>
  <c r="I11" i="3"/>
  <c r="G11" i="3"/>
  <c r="E11" i="3"/>
  <c r="AD10" i="3"/>
  <c r="AF10" i="3" s="1"/>
  <c r="AG10" i="3" s="1"/>
  <c r="AG54" i="3" s="1"/>
  <c r="AC10" i="3"/>
  <c r="AC54" i="3" s="1"/>
  <c r="AA10" i="3"/>
  <c r="AA54" i="3" s="1"/>
  <c r="Y10" i="3"/>
  <c r="Y54" i="3" s="1"/>
  <c r="W10" i="3"/>
  <c r="W54" i="3" s="1"/>
  <c r="O10" i="3"/>
  <c r="O54" i="3" s="1"/>
  <c r="M10" i="3"/>
  <c r="M54" i="3" s="1"/>
  <c r="K10" i="3"/>
  <c r="I10" i="3"/>
  <c r="G10" i="3"/>
  <c r="S10" i="3" s="1"/>
  <c r="S54" i="3" s="1"/>
  <c r="E10" i="3"/>
  <c r="A12" i="2"/>
  <c r="E11" i="2"/>
  <c r="G11" i="2"/>
  <c r="G10" i="2"/>
  <c r="E10" i="2"/>
  <c r="I54" i="3" l="1"/>
  <c r="AH15" i="3"/>
  <c r="E12" i="2"/>
  <c r="E15" i="2" s="1"/>
  <c r="AE15" i="3"/>
  <c r="K54" i="3"/>
  <c r="E54" i="3"/>
  <c r="G54" i="3"/>
  <c r="Q10" i="3"/>
  <c r="Q54" i="3" s="1"/>
  <c r="U10" i="3"/>
  <c r="U54" i="3" s="1"/>
  <c r="AE10" i="3"/>
  <c r="G12" i="2"/>
  <c r="J58" i="3" l="1"/>
  <c r="AE54" i="3"/>
</calcChain>
</file>

<file path=xl/sharedStrings.xml><?xml version="1.0" encoding="utf-8"?>
<sst xmlns="http://schemas.openxmlformats.org/spreadsheetml/2006/main" count="172" uniqueCount="68">
  <si>
    <t>PRESUPUESTO</t>
  </si>
  <si>
    <t>TOTAL</t>
  </si>
  <si>
    <t>PESOS:…………………………………………………………………………………………………………………………………………………………………………………</t>
  </si>
  <si>
    <t>CLÁUSULAS PARTICULARES</t>
  </si>
  <si>
    <t>LOS IMPORTES COTIZADOS DEBERÁN SER EXPRESADOS EN MONEDA DE CURSO LEGAL (PESOS ARGENTINOS).</t>
  </si>
  <si>
    <t>COTIZAR CON IVA E IMPUESTOS INTERNOS INCLUIDOS</t>
  </si>
  <si>
    <t>Las ofertas deberán presentarse por duplicado.-</t>
  </si>
  <si>
    <t>Oferente: ..................................................................................................................................................................................</t>
  </si>
  <si>
    <t>Domicilio: ................................................................................................................................................................................</t>
  </si>
  <si>
    <t xml:space="preserve">(Considerar días hábiles administrativos) </t>
  </si>
  <si>
    <t>Cant.</t>
  </si>
  <si>
    <t>Detalle de Cotización</t>
  </si>
  <si>
    <t>Precio Unitario</t>
  </si>
  <si>
    <t>Precio Total</t>
  </si>
  <si>
    <t>1</t>
  </si>
  <si>
    <t xml:space="preserve">RENGLON </t>
  </si>
  <si>
    <t>CANT.</t>
  </si>
  <si>
    <t>BEVILACQUA</t>
  </si>
  <si>
    <t>MEJOR PRECIO BASICA</t>
  </si>
  <si>
    <t>MEJOR PRECIO INCLUY. ALTERNATIVA</t>
  </si>
  <si>
    <t xml:space="preserve"> </t>
  </si>
  <si>
    <t>Oferta Básica</t>
  </si>
  <si>
    <t>Alternativa 1</t>
  </si>
  <si>
    <t>Alternativa 2</t>
  </si>
  <si>
    <t>Alternativa 3</t>
  </si>
  <si>
    <t>Alternativa 4</t>
  </si>
  <si>
    <t>Nº</t>
  </si>
  <si>
    <t>Precio Unit</t>
  </si>
  <si>
    <t>UNITARIO</t>
  </si>
  <si>
    <t>LICITACIÓN PÚBLICA Nº 63/2019</t>
  </si>
  <si>
    <t>Expte Nº 756/2019</t>
  </si>
  <si>
    <t>GUERRINI</t>
  </si>
  <si>
    <t>MARTINEZ</t>
  </si>
  <si>
    <t>LAROCCA</t>
  </si>
  <si>
    <t>ALLUB</t>
  </si>
  <si>
    <t>PRES OF</t>
  </si>
  <si>
    <t>SUPERA PRES OF</t>
  </si>
  <si>
    <t>Domicilio Electrónico:…………………………………………………………………………………………………………….</t>
  </si>
  <si>
    <t>LICITACIÓN PÚBLICA Nº 183/2019</t>
  </si>
  <si>
    <t>EXPTE. Nº 16210/2019</t>
  </si>
  <si>
    <t>CANT</t>
  </si>
  <si>
    <t>PRODUCTOS INDUSTRIALES</t>
  </si>
  <si>
    <t>RAÑATELA</t>
  </si>
  <si>
    <t>RACK S.A.</t>
  </si>
  <si>
    <t>MEJOR PRECIO INCLUYENDO ALTERNATIVA</t>
  </si>
  <si>
    <t xml:space="preserve"> $-   </t>
  </si>
  <si>
    <t>OFERTA CON DESCUENTO DEL 5%</t>
  </si>
  <si>
    <t xml:space="preserve"> $ -   </t>
  </si>
  <si>
    <t xml:space="preserve">                                              </t>
  </si>
  <si>
    <t>LIC. PCA. 183/2019</t>
  </si>
  <si>
    <t>EXPTE. 16210/2019</t>
  </si>
  <si>
    <t>Firma del Oferente</t>
  </si>
  <si>
    <t>Sello o Aclaracion</t>
  </si>
  <si>
    <t>LOS PAGOS SE REALIZARAN A 45 DIAS HÁBILES DE LA FECHA DE FACTURA</t>
  </si>
  <si>
    <t>2</t>
  </si>
  <si>
    <t>LITROS DE NAFTA TIPO SUPER</t>
  </si>
  <si>
    <t>LITROS DE NAFTA TIPO INFINIA</t>
  </si>
  <si>
    <t>60000</t>
  </si>
  <si>
    <t>40000</t>
  </si>
  <si>
    <r>
      <t xml:space="preserve">De conformidad al Pliego de Condiciones Generales adjuntos, sírvase cotizar p/adquirir </t>
    </r>
    <r>
      <rPr>
        <b/>
        <i/>
        <sz val="12"/>
        <rFont val="Arial"/>
        <family val="2"/>
      </rPr>
      <t xml:space="preserve">COMBUSTIBLE (NAFTA TIPO SUPER Y NAFTA TIPO INFINIA) </t>
    </r>
    <r>
      <rPr>
        <i/>
        <sz val="12"/>
        <rFont val="Arial"/>
        <family val="2"/>
      </rPr>
      <t>, destinado al Parque Automotor Municipal, como sigue:</t>
    </r>
  </si>
  <si>
    <t>Ítem</t>
  </si>
  <si>
    <t>NOTA: LA ENTREGA DE COMBUSTIBLES DEBE HACERSE EN FORMA PARCIAL, A DISPOSICION DEL MUNICIPIO Y EN SURTIDORES DE LAS ESTACIONES DE SERVICIO CORRESPONDIENTE, EN UN RADIO NO MAYOR A LOS 10 KM DE DISTANCIA CON RESPECTO A LAS INSTALACIONS DE LA SUBSECRETARIA DE SERVICIOS PUBLICOS</t>
  </si>
  <si>
    <r>
      <t>LUGAR DE APERTURA:</t>
    </r>
    <r>
      <rPr>
        <b/>
        <sz val="12"/>
        <rFont val="Arial"/>
        <family val="2"/>
      </rPr>
      <t xml:space="preserve"> Subdirección de Licitaciones: Pescara N°190 Maipú (Mza.)</t>
    </r>
  </si>
  <si>
    <r>
      <t>SELLADO</t>
    </r>
    <r>
      <rPr>
        <b/>
        <sz val="12"/>
        <rFont val="Arial"/>
        <family val="2"/>
      </rPr>
      <t>: cada Plla.de COTIZACIÓN (y oferta separada) según ordenanza tarifaria vigente.-</t>
    </r>
  </si>
  <si>
    <r>
      <t xml:space="preserve">APERTURA: </t>
    </r>
    <r>
      <rPr>
        <b/>
        <sz val="12"/>
        <rFont val="Arial"/>
        <family val="2"/>
      </rPr>
      <t xml:space="preserve"> día  07 de Diembre de 2022 a las 09:00Horas.-</t>
    </r>
  </si>
  <si>
    <r>
      <t>PRECIO DE LA CARPETA:</t>
    </r>
    <r>
      <rPr>
        <b/>
        <sz val="12"/>
        <rFont val="Arial"/>
        <family val="2"/>
      </rPr>
      <t xml:space="preserve">   $16.700,00.-</t>
    </r>
  </si>
  <si>
    <t xml:space="preserve">       LICITACIÓN PÚBLICA  N° 288/2022 - EXPTE. N° 30366/2022</t>
  </si>
  <si>
    <t>MAIPU (Mza.), 25 de Noviembre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</si>
</sst>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&quot;$&quot;\ #,##0.00;[Red]&quot;$&quot;\ \-#,##0.00"/>
    <numFmt numFmtId="41" formatCode="_ * #,##0_ ;_ * \-#,##0_ ;_ * &quot;-&quot;_ ;_ @_ "/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_-* #,##0.00\ _p_t_a_-;\-* #,##0.00\ _p_t_a_-;_-* &quot;-&quot;??\ _p_t_a_-;_-@_-"/>
  </numFmts>
  <fonts count="28" x14ac:knownFonts="1">
    <font>
      <sz val="10"/>
      <name val="Arial"/>
    </font>
    <font>
      <sz val="10"/>
      <name val="Arial"/>
      <family val="2"/>
    </font>
    <font>
      <sz val="8"/>
      <name val="Britannic Bold"/>
      <family val="2"/>
    </font>
    <font>
      <b/>
      <sz val="8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u/>
      <sz val="14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2"/>
      <color rgb="FF00000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2"/>
      <color rgb="FF000000"/>
      <name val="Arial"/>
      <family val="2"/>
    </font>
    <font>
      <sz val="10"/>
      <name val="Arial"/>
    </font>
    <font>
      <b/>
      <i/>
      <sz val="14"/>
      <name val="Arial"/>
      <family val="2"/>
    </font>
    <font>
      <i/>
      <sz val="7"/>
      <name val="Benguiat Frisky"/>
    </font>
    <font>
      <b/>
      <u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20"/>
      <name val="Arial Black"/>
      <family val="2"/>
    </font>
    <font>
      <b/>
      <sz val="11"/>
      <color theme="1"/>
      <name val="Arial"/>
      <family val="2"/>
    </font>
    <font>
      <b/>
      <u/>
      <sz val="14"/>
      <name val="Arial"/>
      <family val="2"/>
    </font>
    <font>
      <b/>
      <u/>
      <sz val="1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Protection="1"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16" fillId="0" borderId="3" xfId="0" applyFont="1" applyFill="1" applyBorder="1" applyAlignment="1">
      <alignment horizontal="center" vertical="center" wrapText="1"/>
    </xf>
    <xf numFmtId="0" fontId="0" fillId="0" borderId="0" xfId="0" applyAlignment="1"/>
    <xf numFmtId="0" fontId="18" fillId="0" borderId="0" xfId="0" applyFont="1" applyAlignment="1"/>
    <xf numFmtId="0" fontId="0" fillId="0" borderId="0" xfId="0" applyFill="1"/>
    <xf numFmtId="0" fontId="19" fillId="0" borderId="0" xfId="0" applyFont="1" applyBorder="1" applyAlignment="1">
      <alignment horizontal="center"/>
    </xf>
    <xf numFmtId="164" fontId="19" fillId="0" borderId="0" xfId="3" applyNumberFormat="1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/>
    <xf numFmtId="0" fontId="0" fillId="0" borderId="33" xfId="0" applyFill="1" applyBorder="1"/>
    <xf numFmtId="0" fontId="0" fillId="0" borderId="34" xfId="0" applyFill="1" applyBorder="1"/>
    <xf numFmtId="0" fontId="0" fillId="0" borderId="35" xfId="0" applyFill="1" applyBorder="1"/>
    <xf numFmtId="0" fontId="0" fillId="0" borderId="36" xfId="0" applyFill="1" applyBorder="1"/>
    <xf numFmtId="0" fontId="0" fillId="0" borderId="37" xfId="0" applyFill="1" applyBorder="1"/>
    <xf numFmtId="0" fontId="0" fillId="0" borderId="32" xfId="0" applyFill="1" applyBorder="1" applyAlignment="1">
      <alignment horizontal="center"/>
    </xf>
    <xf numFmtId="4" fontId="1" fillId="0" borderId="32" xfId="2" applyNumberFormat="1" applyFont="1" applyFill="1" applyBorder="1" applyAlignment="1">
      <alignment horizontal="center"/>
    </xf>
    <xf numFmtId="4" fontId="1" fillId="0" borderId="34" xfId="2" applyNumberFormat="1" applyFont="1" applyFill="1" applyBorder="1" applyAlignment="1">
      <alignment horizontal="center"/>
    </xf>
    <xf numFmtId="4" fontId="1" fillId="6" borderId="34" xfId="2" applyNumberFormat="1" applyFont="1" applyFill="1" applyBorder="1" applyAlignment="1">
      <alignment horizontal="center"/>
    </xf>
    <xf numFmtId="4" fontId="1" fillId="0" borderId="36" xfId="2" applyNumberFormat="1" applyFont="1" applyFill="1" applyBorder="1"/>
    <xf numFmtId="4" fontId="1" fillId="0" borderId="37" xfId="2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1" fillId="0" borderId="38" xfId="0" applyNumberFormat="1" applyFont="1" applyFill="1" applyBorder="1"/>
    <xf numFmtId="4" fontId="6" fillId="7" borderId="28" xfId="0" applyNumberFormat="1" applyFont="1" applyFill="1" applyBorder="1"/>
    <xf numFmtId="4" fontId="6" fillId="7" borderId="39" xfId="0" applyNumberFormat="1" applyFont="1" applyFill="1" applyBorder="1"/>
    <xf numFmtId="4" fontId="1" fillId="0" borderId="40" xfId="0" applyNumberFormat="1" applyFont="1" applyFill="1" applyBorder="1" applyAlignment="1">
      <alignment horizontal="left"/>
    </xf>
    <xf numFmtId="4" fontId="6" fillId="0" borderId="38" xfId="0" applyNumberFormat="1" applyFont="1" applyFill="1" applyBorder="1"/>
    <xf numFmtId="4" fontId="6" fillId="0" borderId="0" xfId="0" applyNumberFormat="1" applyFont="1" applyFill="1" applyBorder="1"/>
    <xf numFmtId="4" fontId="6" fillId="0" borderId="28" xfId="0" applyNumberFormat="1" applyFont="1" applyFill="1" applyBorder="1"/>
    <xf numFmtId="4" fontId="6" fillId="8" borderId="28" xfId="0" applyNumberFormat="1" applyFont="1" applyFill="1" applyBorder="1"/>
    <xf numFmtId="4" fontId="0" fillId="0" borderId="38" xfId="0" applyNumberFormat="1" applyFill="1" applyBorder="1"/>
    <xf numFmtId="0" fontId="0" fillId="6" borderId="0" xfId="0" applyFill="1"/>
    <xf numFmtId="0" fontId="1" fillId="0" borderId="0" xfId="0" applyFont="1"/>
    <xf numFmtId="4" fontId="0" fillId="0" borderId="0" xfId="0" applyNumberFormat="1"/>
    <xf numFmtId="0" fontId="20" fillId="0" borderId="0" xfId="0" applyFont="1"/>
    <xf numFmtId="4" fontId="21" fillId="10" borderId="34" xfId="2" applyNumberFormat="1" applyFont="1" applyFill="1" applyBorder="1" applyAlignment="1">
      <alignment horizontal="center"/>
    </xf>
    <xf numFmtId="4" fontId="1" fillId="0" borderId="34" xfId="2" applyNumberFormat="1" applyFont="1" applyFill="1" applyBorder="1" applyAlignment="1">
      <alignment horizontal="center" wrapText="1"/>
    </xf>
    <xf numFmtId="43" fontId="22" fillId="0" borderId="0" xfId="2" applyFont="1"/>
    <xf numFmtId="4" fontId="23" fillId="0" borderId="32" xfId="2" applyNumberFormat="1" applyFont="1" applyFill="1" applyBorder="1" applyAlignment="1">
      <alignment horizontal="center"/>
    </xf>
    <xf numFmtId="4" fontId="1" fillId="9" borderId="32" xfId="2" applyNumberFormat="1" applyFont="1" applyFill="1" applyBorder="1" applyAlignment="1">
      <alignment horizontal="center"/>
    </xf>
    <xf numFmtId="4" fontId="1" fillId="9" borderId="34" xfId="2" applyNumberFormat="1" applyFont="1" applyFill="1" applyBorder="1" applyAlignment="1">
      <alignment horizontal="center"/>
    </xf>
    <xf numFmtId="4" fontId="1" fillId="9" borderId="36" xfId="2" applyNumberFormat="1" applyFont="1" applyFill="1" applyBorder="1"/>
    <xf numFmtId="4" fontId="1" fillId="9" borderId="37" xfId="2" applyNumberFormat="1" applyFont="1" applyFill="1" applyBorder="1"/>
    <xf numFmtId="4" fontId="23" fillId="11" borderId="32" xfId="2" applyNumberFormat="1" applyFont="1" applyFill="1" applyBorder="1" applyAlignment="1">
      <alignment horizontal="center"/>
    </xf>
    <xf numFmtId="8" fontId="0" fillId="0" borderId="0" xfId="0" applyNumberFormat="1"/>
    <xf numFmtId="0" fontId="13" fillId="0" borderId="6" xfId="0" applyFont="1" applyBorder="1"/>
    <xf numFmtId="43" fontId="0" fillId="0" borderId="7" xfId="2" applyFont="1" applyBorder="1"/>
    <xf numFmtId="0" fontId="13" fillId="11" borderId="6" xfId="0" applyFont="1" applyFill="1" applyBorder="1" applyAlignment="1">
      <alignment wrapText="1"/>
    </xf>
    <xf numFmtId="2" fontId="6" fillId="11" borderId="7" xfId="0" applyNumberFormat="1" applyFont="1" applyFill="1" applyBorder="1"/>
    <xf numFmtId="41" fontId="16" fillId="0" borderId="3" xfId="2" applyNumberFormat="1" applyFont="1" applyFill="1" applyBorder="1" applyAlignment="1">
      <alignment horizontal="center" vertical="center" wrapText="1"/>
    </xf>
    <xf numFmtId="44" fontId="14" fillId="0" borderId="20" xfId="1" applyFont="1" applyBorder="1" applyAlignment="1" applyProtection="1">
      <alignment vertical="center" wrapText="1"/>
      <protection locked="0"/>
    </xf>
    <xf numFmtId="44" fontId="14" fillId="0" borderId="39" xfId="1" applyFont="1" applyBorder="1" applyAlignment="1" applyProtection="1">
      <alignment vertical="center" wrapText="1"/>
      <protection locked="0"/>
    </xf>
    <xf numFmtId="49" fontId="15" fillId="0" borderId="39" xfId="0" applyNumberFormat="1" applyFont="1" applyBorder="1" applyAlignment="1" applyProtection="1">
      <alignment horizontal="center" vertical="center"/>
    </xf>
    <xf numFmtId="49" fontId="15" fillId="0" borderId="42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/>
      <protection locked="0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6" fillId="4" borderId="10" xfId="0" applyFont="1" applyFill="1" applyBorder="1" applyAlignment="1">
      <alignment horizontal="center"/>
    </xf>
    <xf numFmtId="0" fontId="6" fillId="4" borderId="19" xfId="0" applyFont="1" applyFill="1" applyBorder="1" applyAlignment="1">
      <alignment horizontal="center"/>
    </xf>
    <xf numFmtId="0" fontId="6" fillId="4" borderId="20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6" fillId="5" borderId="9" xfId="0" applyFont="1" applyFill="1" applyBorder="1" applyAlignment="1">
      <alignment horizontal="center" wrapText="1"/>
    </xf>
    <xf numFmtId="0" fontId="6" fillId="5" borderId="10" xfId="0" applyFont="1" applyFill="1" applyBorder="1" applyAlignment="1">
      <alignment horizontal="center" wrapText="1"/>
    </xf>
    <xf numFmtId="0" fontId="6" fillId="5" borderId="19" xfId="0" applyFont="1" applyFill="1" applyBorder="1" applyAlignment="1">
      <alignment horizontal="center" wrapText="1"/>
    </xf>
    <xf numFmtId="0" fontId="6" fillId="5" borderId="20" xfId="0" applyFont="1" applyFill="1" applyBorder="1" applyAlignment="1">
      <alignment horizontal="center" wrapText="1"/>
    </xf>
    <xf numFmtId="0" fontId="0" fillId="0" borderId="1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0" xfId="0" applyAlignment="1" applyProtection="1">
      <alignment horizontal="center"/>
    </xf>
    <xf numFmtId="0" fontId="24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Protection="1"/>
    <xf numFmtId="0" fontId="0" fillId="0" borderId="0" xfId="0" applyProtection="1"/>
    <xf numFmtId="0" fontId="10" fillId="0" borderId="0" xfId="0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justify" vertical="justify" wrapText="1"/>
    </xf>
    <xf numFmtId="0" fontId="25" fillId="2" borderId="1" xfId="0" applyFont="1" applyFill="1" applyBorder="1" applyAlignment="1" applyProtection="1">
      <alignment horizontal="center" vertical="center" wrapText="1"/>
    </xf>
    <xf numFmtId="44" fontId="14" fillId="0" borderId="39" xfId="1" applyFont="1" applyBorder="1" applyAlignment="1" applyProtection="1">
      <alignment vertical="center" wrapText="1"/>
    </xf>
    <xf numFmtId="0" fontId="0" fillId="0" borderId="0" xfId="0" applyAlignment="1" applyProtection="1">
      <alignment horizontal="center"/>
    </xf>
    <xf numFmtId="0" fontId="5" fillId="0" borderId="0" xfId="0" applyFont="1" applyProtection="1"/>
    <xf numFmtId="0" fontId="6" fillId="0" borderId="39" xfId="0" applyFont="1" applyBorder="1" applyProtection="1"/>
    <xf numFmtId="0" fontId="6" fillId="11" borderId="33" xfId="0" applyFont="1" applyFill="1" applyBorder="1" applyAlignment="1" applyProtection="1">
      <alignment horizontal="center" vertical="center" wrapText="1"/>
    </xf>
    <xf numFmtId="0" fontId="6" fillId="11" borderId="41" xfId="0" applyFont="1" applyFill="1" applyBorder="1" applyAlignment="1" applyProtection="1">
      <alignment horizontal="center" vertical="center" wrapText="1"/>
    </xf>
    <xf numFmtId="0" fontId="6" fillId="11" borderId="35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/>
    </xf>
    <xf numFmtId="0" fontId="26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10" fillId="3" borderId="0" xfId="0" applyFont="1" applyFill="1" applyBorder="1" applyAlignment="1" applyProtection="1">
      <alignment horizontal="center" vertical="center" wrapText="1"/>
    </xf>
    <xf numFmtId="0" fontId="9" fillId="3" borderId="0" xfId="0" applyFont="1" applyFill="1" applyBorder="1" applyAlignment="1" applyProtection="1">
      <alignment horizontal="center" vertical="center" wrapText="1"/>
    </xf>
    <xf numFmtId="0" fontId="27" fillId="0" borderId="0" xfId="0" applyFont="1" applyBorder="1" applyAlignment="1" applyProtection="1">
      <alignment horizontal="left" wrapText="1"/>
    </xf>
    <xf numFmtId="0" fontId="10" fillId="0" borderId="0" xfId="0" applyFont="1" applyProtection="1"/>
    <xf numFmtId="0" fontId="1" fillId="0" borderId="0" xfId="0" applyFont="1" applyProtection="1"/>
    <xf numFmtId="0" fontId="27" fillId="0" borderId="0" xfId="0" applyFont="1" applyBorder="1" applyAlignment="1" applyProtection="1">
      <alignment horizontal="left" vertical="center" wrapText="1"/>
    </xf>
    <xf numFmtId="0" fontId="10" fillId="0" borderId="0" xfId="0" applyFont="1" applyAlignment="1" applyProtection="1">
      <alignment horizontal="left" wrapText="1"/>
    </xf>
  </cellXfs>
  <cellStyles count="4">
    <cellStyle name="Millares" xfId="2" builtinId="3"/>
    <cellStyle name="Millares_Hoja1" xfId="3"/>
    <cellStyle name="Moneda" xfId="1" builtinId="4"/>
    <cellStyle name="Normal" xfId="0" builtinId="0"/>
  </cellStyles>
  <dxfs count="6"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28</xdr:row>
      <xdr:rowOff>0</xdr:rowOff>
    </xdr:from>
    <xdr:to>
      <xdr:col>1</xdr:col>
      <xdr:colOff>371475</xdr:colOff>
      <xdr:row>28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1805225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352425</xdr:colOff>
      <xdr:row>3</xdr:row>
      <xdr:rowOff>271523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1D2C017-54D6-46DA-8291-AF74DC8B72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38325" cy="8144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11" workbookViewId="0">
      <selection activeCell="A19" activeCellId="5" sqref="A8:E8 A9:E9 A10:E10 D13:E14 E15 A19:E19"/>
    </sheetView>
  </sheetViews>
  <sheetFormatPr baseColWidth="10" defaultRowHeight="14.25" x14ac:dyDescent="0.2"/>
  <cols>
    <col min="1" max="1" width="10.140625" style="3" customWidth="1"/>
    <col min="2" max="2" width="12.140625" style="3" customWidth="1"/>
    <col min="3" max="3" width="41.7109375" style="4" customWidth="1"/>
    <col min="4" max="4" width="19.28515625" style="1" customWidth="1"/>
    <col min="5" max="5" width="22.5703125" style="1" customWidth="1"/>
    <col min="6" max="16384" width="11.42578125" style="1"/>
  </cols>
  <sheetData>
    <row r="1" spans="1:5" ht="14.25" customHeight="1" x14ac:dyDescent="0.2">
      <c r="A1" s="98"/>
      <c r="B1" s="98"/>
      <c r="C1" s="98"/>
      <c r="D1" s="98"/>
      <c r="E1" s="98"/>
    </row>
    <row r="2" spans="1:5" ht="14.25" customHeight="1" x14ac:dyDescent="0.2">
      <c r="A2" s="98"/>
      <c r="B2" s="98"/>
      <c r="C2" s="98"/>
      <c r="D2" s="98"/>
      <c r="E2" s="98"/>
    </row>
    <row r="3" spans="1:5" ht="14.25" customHeight="1" x14ac:dyDescent="0.2">
      <c r="A3" s="98"/>
      <c r="B3" s="98"/>
      <c r="C3" s="98"/>
      <c r="D3" s="98"/>
      <c r="E3" s="98"/>
    </row>
    <row r="4" spans="1:5" ht="42" customHeight="1" x14ac:dyDescent="0.2">
      <c r="A4" s="99" t="s">
        <v>0</v>
      </c>
      <c r="B4" s="99"/>
      <c r="C4" s="99"/>
      <c r="D4" s="99"/>
      <c r="E4" s="99"/>
    </row>
    <row r="5" spans="1:5" ht="20.25" customHeight="1" x14ac:dyDescent="0.2">
      <c r="A5" s="100"/>
      <c r="B5" s="100"/>
      <c r="C5" s="101"/>
      <c r="D5" s="102"/>
      <c r="E5" s="102"/>
    </row>
    <row r="6" spans="1:5" ht="15.75" x14ac:dyDescent="0.2">
      <c r="A6" s="103" t="s">
        <v>66</v>
      </c>
      <c r="B6" s="103"/>
      <c r="C6" s="103"/>
      <c r="D6" s="103"/>
      <c r="E6" s="103"/>
    </row>
    <row r="7" spans="1:5" ht="15.75" x14ac:dyDescent="0.2">
      <c r="A7" s="103" t="s">
        <v>67</v>
      </c>
      <c r="B7" s="103"/>
      <c r="C7" s="103"/>
      <c r="D7" s="103"/>
      <c r="E7" s="103"/>
    </row>
    <row r="8" spans="1:5" ht="21" customHeight="1" x14ac:dyDescent="0.2">
      <c r="A8" s="73" t="s">
        <v>7</v>
      </c>
      <c r="B8" s="73"/>
      <c r="C8" s="73"/>
      <c r="D8" s="73"/>
      <c r="E8" s="73"/>
    </row>
    <row r="9" spans="1:5" ht="24.75" customHeight="1" x14ac:dyDescent="0.2">
      <c r="A9" s="73" t="s">
        <v>8</v>
      </c>
      <c r="B9" s="73"/>
      <c r="C9" s="73"/>
      <c r="D9" s="73"/>
      <c r="E9" s="73"/>
    </row>
    <row r="10" spans="1:5" ht="24.75" customHeight="1" x14ac:dyDescent="0.2">
      <c r="A10" s="73" t="s">
        <v>37</v>
      </c>
      <c r="B10" s="73"/>
      <c r="C10" s="73"/>
      <c r="D10" s="73"/>
      <c r="E10" s="73"/>
    </row>
    <row r="11" spans="1:5" ht="55.5" customHeight="1" thickBot="1" x14ac:dyDescent="0.25">
      <c r="A11" s="104" t="s">
        <v>59</v>
      </c>
      <c r="B11" s="104"/>
      <c r="C11" s="104"/>
      <c r="D11" s="104"/>
      <c r="E11" s="104"/>
    </row>
    <row r="12" spans="1:5" s="2" customFormat="1" ht="39.950000000000003" customHeight="1" thickTop="1" thickBot="1" x14ac:dyDescent="0.25">
      <c r="A12" s="105" t="s">
        <v>60</v>
      </c>
      <c r="B12" s="105" t="s">
        <v>10</v>
      </c>
      <c r="C12" s="105" t="s">
        <v>11</v>
      </c>
      <c r="D12" s="105" t="s">
        <v>12</v>
      </c>
      <c r="E12" s="105" t="s">
        <v>13</v>
      </c>
    </row>
    <row r="13" spans="1:5" ht="30" customHeight="1" thickBot="1" x14ac:dyDescent="0.25">
      <c r="A13" s="71" t="s">
        <v>14</v>
      </c>
      <c r="B13" s="72" t="s">
        <v>57</v>
      </c>
      <c r="C13" s="106" t="s">
        <v>55</v>
      </c>
      <c r="D13" s="70"/>
      <c r="E13" s="70"/>
    </row>
    <row r="14" spans="1:5" ht="30" customHeight="1" thickBot="1" x14ac:dyDescent="0.25">
      <c r="A14" s="71" t="s">
        <v>54</v>
      </c>
      <c r="B14" s="71" t="s">
        <v>58</v>
      </c>
      <c r="C14" s="106" t="s">
        <v>56</v>
      </c>
      <c r="D14" s="70"/>
      <c r="E14" s="70"/>
    </row>
    <row r="15" spans="1:5" ht="39.950000000000003" customHeight="1" thickBot="1" x14ac:dyDescent="0.25">
      <c r="A15" s="107"/>
      <c r="B15" s="107"/>
      <c r="C15" s="108"/>
      <c r="D15" s="109" t="s">
        <v>1</v>
      </c>
      <c r="E15" s="69"/>
    </row>
    <row r="16" spans="1:5" x14ac:dyDescent="0.2">
      <c r="A16" s="107"/>
      <c r="B16" s="107"/>
      <c r="C16" s="108"/>
      <c r="D16" s="102"/>
      <c r="E16" s="102"/>
    </row>
    <row r="17" spans="1:5" ht="50.25" customHeight="1" x14ac:dyDescent="0.2">
      <c r="A17" s="110" t="s">
        <v>61</v>
      </c>
      <c r="B17" s="111"/>
      <c r="C17" s="111"/>
      <c r="D17" s="111"/>
      <c r="E17" s="112"/>
    </row>
    <row r="18" spans="1:5" x14ac:dyDescent="0.2">
      <c r="A18" s="107"/>
      <c r="B18" s="107"/>
      <c r="C18" s="108"/>
      <c r="D18" s="102"/>
      <c r="E18" s="102"/>
    </row>
    <row r="19" spans="1:5" ht="12.75" x14ac:dyDescent="0.2">
      <c r="A19" s="74" t="s">
        <v>2</v>
      </c>
      <c r="B19" s="74"/>
      <c r="C19" s="74"/>
      <c r="D19" s="74"/>
      <c r="E19" s="74"/>
    </row>
    <row r="20" spans="1:5" ht="12.75" x14ac:dyDescent="0.2">
      <c r="A20" s="113"/>
      <c r="B20" s="113"/>
      <c r="C20" s="113"/>
      <c r="D20" s="113"/>
      <c r="E20" s="113"/>
    </row>
    <row r="21" spans="1:5" ht="18" x14ac:dyDescent="0.25">
      <c r="A21" s="114" t="s">
        <v>3</v>
      </c>
      <c r="B21" s="114"/>
      <c r="C21" s="114"/>
      <c r="D21" s="114"/>
      <c r="E21" s="114"/>
    </row>
    <row r="22" spans="1:5" ht="18.75" x14ac:dyDescent="0.3">
      <c r="A22" s="115"/>
      <c r="B22" s="115"/>
      <c r="C22" s="115"/>
      <c r="D22" s="115"/>
      <c r="E22" s="115"/>
    </row>
    <row r="23" spans="1:5" ht="18.75" customHeight="1" x14ac:dyDescent="0.25">
      <c r="A23" s="116" t="s">
        <v>53</v>
      </c>
      <c r="B23" s="116"/>
      <c r="C23" s="116"/>
      <c r="D23" s="116"/>
      <c r="E23" s="116"/>
    </row>
    <row r="24" spans="1:5" ht="34.5" customHeight="1" x14ac:dyDescent="0.2">
      <c r="A24" s="117" t="s">
        <v>4</v>
      </c>
      <c r="B24" s="117"/>
      <c r="C24" s="117"/>
      <c r="D24" s="117"/>
      <c r="E24" s="117"/>
    </row>
    <row r="25" spans="1:5" ht="15" customHeight="1" x14ac:dyDescent="0.2">
      <c r="A25" s="118" t="s">
        <v>5</v>
      </c>
      <c r="B25" s="118"/>
      <c r="C25" s="118"/>
      <c r="D25" s="118"/>
      <c r="E25" s="118"/>
    </row>
    <row r="26" spans="1:5" ht="15" customHeight="1" x14ac:dyDescent="0.2">
      <c r="A26" s="119"/>
      <c r="B26" s="119"/>
      <c r="C26" s="119"/>
      <c r="D26" s="119"/>
      <c r="E26" s="119"/>
    </row>
    <row r="27" spans="1:5" ht="15.75" x14ac:dyDescent="0.25">
      <c r="A27" s="120" t="s">
        <v>65</v>
      </c>
      <c r="B27" s="120"/>
      <c r="C27" s="120"/>
      <c r="D27" s="121"/>
      <c r="E27" s="122"/>
    </row>
    <row r="28" spans="1:5" ht="15.75" x14ac:dyDescent="0.25">
      <c r="A28" s="120" t="s">
        <v>64</v>
      </c>
      <c r="B28" s="120"/>
      <c r="C28" s="120"/>
      <c r="D28" s="121"/>
      <c r="E28" s="122"/>
    </row>
    <row r="29" spans="1:5" ht="16.5" customHeight="1" x14ac:dyDescent="0.2">
      <c r="A29" s="123" t="s">
        <v>62</v>
      </c>
      <c r="B29" s="123"/>
      <c r="C29" s="123"/>
      <c r="D29" s="123"/>
      <c r="E29" s="123"/>
    </row>
    <row r="30" spans="1:5" ht="18" customHeight="1" x14ac:dyDescent="0.2">
      <c r="A30" s="123" t="s">
        <v>63</v>
      </c>
      <c r="B30" s="123"/>
      <c r="C30" s="123"/>
      <c r="D30" s="123"/>
      <c r="E30" s="123"/>
    </row>
    <row r="31" spans="1:5" ht="17.25" customHeight="1" x14ac:dyDescent="0.25">
      <c r="A31" s="124" t="s">
        <v>9</v>
      </c>
      <c r="B31" s="124"/>
      <c r="C31" s="124"/>
      <c r="D31" s="124"/>
      <c r="E31" s="122"/>
    </row>
    <row r="32" spans="1:5" ht="17.25" customHeight="1" x14ac:dyDescent="0.25">
      <c r="A32" s="124" t="s">
        <v>6</v>
      </c>
      <c r="B32" s="124"/>
      <c r="C32" s="124"/>
      <c r="D32" s="124"/>
      <c r="E32" s="122"/>
    </row>
    <row r="33" spans="1:5" x14ac:dyDescent="0.2">
      <c r="A33" s="107"/>
      <c r="B33" s="107"/>
      <c r="C33" s="108"/>
      <c r="D33" s="102"/>
      <c r="E33" s="102"/>
    </row>
    <row r="34" spans="1:5" x14ac:dyDescent="0.2">
      <c r="A34" s="107"/>
      <c r="B34" s="107"/>
      <c r="C34" s="108"/>
      <c r="D34" s="102"/>
      <c r="E34" s="102"/>
    </row>
    <row r="35" spans="1:5" x14ac:dyDescent="0.2">
      <c r="A35" s="107"/>
      <c r="B35" s="107"/>
      <c r="C35" s="108"/>
      <c r="D35" s="102" t="s">
        <v>51</v>
      </c>
      <c r="E35" s="102"/>
    </row>
    <row r="36" spans="1:5" x14ac:dyDescent="0.2">
      <c r="A36" s="107"/>
      <c r="B36" s="107"/>
      <c r="C36" s="108"/>
      <c r="D36" s="102" t="s">
        <v>52</v>
      </c>
      <c r="E36" s="102"/>
    </row>
    <row r="37" spans="1:5" x14ac:dyDescent="0.2">
      <c r="A37" s="107"/>
      <c r="B37" s="107"/>
      <c r="C37" s="108"/>
      <c r="D37" s="102"/>
      <c r="E37" s="102"/>
    </row>
    <row r="38" spans="1:5" x14ac:dyDescent="0.2">
      <c r="A38" s="107"/>
      <c r="B38" s="107"/>
      <c r="C38" s="108"/>
      <c r="D38" s="102"/>
      <c r="E38" s="102"/>
    </row>
  </sheetData>
  <sheetProtection algorithmName="SHA-512" hashValue="TNtdbu48lxwN5wawaIj73rawPGtnkbpd/BWL4lxyp3WVw/jeu6CYjtyuMb2YC/MdZ0O2CzkFOR/3Mb1Jx4IX2Q==" saltValue="7jSzH4cRqJrLycESEjLnVg==" spinCount="100000" sheet="1" objects="1" scenarios="1"/>
  <mergeCells count="22">
    <mergeCell ref="A1:E3"/>
    <mergeCell ref="A4:E4"/>
    <mergeCell ref="A7:E7"/>
    <mergeCell ref="A6:E6"/>
    <mergeCell ref="A22:E22"/>
    <mergeCell ref="A29:E29"/>
    <mergeCell ref="A5:B5"/>
    <mergeCell ref="A31:D31"/>
    <mergeCell ref="A32:D32"/>
    <mergeCell ref="A30:E30"/>
    <mergeCell ref="A8:E8"/>
    <mergeCell ref="A9:E9"/>
    <mergeCell ref="A11:E11"/>
    <mergeCell ref="A19:E19"/>
    <mergeCell ref="A21:E21"/>
    <mergeCell ref="A23:E23"/>
    <mergeCell ref="A24:E24"/>
    <mergeCell ref="A25:E25"/>
    <mergeCell ref="A27:C27"/>
    <mergeCell ref="A28:C28"/>
    <mergeCell ref="A10:E10"/>
    <mergeCell ref="A17:E17"/>
  </mergeCells>
  <pageMargins left="0.43307086614173229" right="0.15748031496062992" top="0.47244094488188981" bottom="0.65" header="0" footer="0"/>
  <pageSetup paperSize="9" scale="80" orientation="portrait" r:id="rId1"/>
  <headerFooter alignWithMargins="0">
    <oddFooter>&amp;L              &amp;G&amp;"Arial,Negrita"&amp;8SUBDIRECCIÓN DE LICITACIONES&amp;R&amp;"Arial,Negrita"OFERENTE&amp;"Arial,Normal"&amp;9FIRMA O SELLO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workbookViewId="0">
      <selection activeCell="G16" sqref="G16"/>
    </sheetView>
  </sheetViews>
  <sheetFormatPr baseColWidth="10" defaultRowHeight="12.75" x14ac:dyDescent="0.2"/>
  <cols>
    <col min="1" max="1" width="4" style="56" customWidth="1"/>
    <col min="2" max="2" width="11.5703125" bestFit="1" customWidth="1"/>
    <col min="3" max="3" width="13.85546875" bestFit="1" customWidth="1"/>
    <col min="4" max="4" width="11.5703125" bestFit="1" customWidth="1"/>
    <col min="5" max="5" width="17" customWidth="1"/>
    <col min="6" max="6" width="11.5703125" bestFit="1" customWidth="1"/>
    <col min="7" max="7" width="14.28515625" customWidth="1"/>
  </cols>
  <sheetData>
    <row r="1" spans="1:44" x14ac:dyDescent="0.2">
      <c r="AR1" s="52"/>
    </row>
    <row r="2" spans="1:44" ht="18.75" customHeight="1" x14ac:dyDescent="0.3">
      <c r="B2" s="77" t="s">
        <v>49</v>
      </c>
      <c r="C2" s="77"/>
      <c r="D2" s="77"/>
      <c r="E2" s="77"/>
      <c r="F2" s="77"/>
      <c r="G2" s="77"/>
    </row>
    <row r="3" spans="1:44" ht="18.75" x14ac:dyDescent="0.3">
      <c r="B3" s="77" t="s">
        <v>50</v>
      </c>
      <c r="C3" s="77"/>
      <c r="D3" s="77"/>
      <c r="E3" s="77"/>
      <c r="F3" s="77"/>
      <c r="G3" s="77"/>
      <c r="H3" s="8"/>
    </row>
    <row r="4" spans="1:44" ht="13.5" thickBot="1" x14ac:dyDescent="0.25">
      <c r="B4" s="9"/>
      <c r="C4" s="10"/>
      <c r="D4" s="9"/>
      <c r="E4" s="9"/>
    </row>
    <row r="5" spans="1:44" ht="13.5" customHeight="1" thickBot="1" x14ac:dyDescent="0.25">
      <c r="B5" s="11" t="s">
        <v>15</v>
      </c>
      <c r="C5" s="12" t="s">
        <v>16</v>
      </c>
      <c r="D5" s="75" t="s">
        <v>34</v>
      </c>
      <c r="E5" s="76"/>
      <c r="F5" s="80" t="s">
        <v>18</v>
      </c>
      <c r="G5" s="81"/>
    </row>
    <row r="6" spans="1:44" ht="13.5" thickBot="1" x14ac:dyDescent="0.25">
      <c r="B6" s="13"/>
      <c r="C6" s="14" t="s">
        <v>20</v>
      </c>
      <c r="D6" s="78" t="s">
        <v>21</v>
      </c>
      <c r="E6" s="79"/>
      <c r="F6" s="82"/>
      <c r="G6" s="83"/>
    </row>
    <row r="7" spans="1:44" ht="13.5" thickBot="1" x14ac:dyDescent="0.25">
      <c r="B7" s="15" t="s">
        <v>26</v>
      </c>
      <c r="C7" s="16"/>
      <c r="D7" s="17" t="s">
        <v>27</v>
      </c>
      <c r="E7" s="18" t="s">
        <v>13</v>
      </c>
      <c r="F7" s="22" t="s">
        <v>28</v>
      </c>
      <c r="G7" s="22" t="s">
        <v>1</v>
      </c>
    </row>
    <row r="8" spans="1:44" x14ac:dyDescent="0.2">
      <c r="B8" s="11"/>
      <c r="C8" s="23"/>
      <c r="D8" s="11"/>
      <c r="E8" s="12"/>
      <c r="F8" s="25"/>
      <c r="G8" s="26"/>
    </row>
    <row r="9" spans="1:44" x14ac:dyDescent="0.2">
      <c r="B9" s="27"/>
      <c r="C9" s="28"/>
      <c r="D9" s="27" t="s">
        <v>20</v>
      </c>
      <c r="E9" s="29"/>
      <c r="F9" s="31"/>
      <c r="G9" s="32"/>
    </row>
    <row r="10" spans="1:44" ht="15" x14ac:dyDescent="0.2">
      <c r="A10" s="56">
        <v>290000</v>
      </c>
      <c r="B10" s="33">
        <v>1</v>
      </c>
      <c r="C10" s="68">
        <v>15000</v>
      </c>
      <c r="D10" s="34">
        <v>55.24</v>
      </c>
      <c r="E10" s="36">
        <f>+$C10*D10</f>
        <v>828600</v>
      </c>
      <c r="F10" s="37">
        <f>+D10</f>
        <v>55.24</v>
      </c>
      <c r="G10" s="38">
        <f>+F10*$C10</f>
        <v>828600</v>
      </c>
    </row>
    <row r="11" spans="1:44" ht="15" x14ac:dyDescent="0.2">
      <c r="A11" s="56">
        <v>132500</v>
      </c>
      <c r="B11" s="33">
        <v>2</v>
      </c>
      <c r="C11" s="68">
        <v>420000</v>
      </c>
      <c r="D11" s="34">
        <v>51.34</v>
      </c>
      <c r="E11" s="36">
        <f t="shared" ref="E11" si="0">+$C11*D11</f>
        <v>21562800</v>
      </c>
      <c r="F11" s="37">
        <f>+D11</f>
        <v>51.34</v>
      </c>
      <c r="G11" s="38">
        <f t="shared" ref="G11" si="1">+F11*$C11</f>
        <v>21562800</v>
      </c>
    </row>
    <row r="12" spans="1:44" ht="13.5" thickBot="1" x14ac:dyDescent="0.25">
      <c r="A12" s="56">
        <f>SUM(A10:A11)</f>
        <v>422500</v>
      </c>
      <c r="B12" s="39" t="s">
        <v>1</v>
      </c>
      <c r="C12" s="8"/>
      <c r="D12" s="41"/>
      <c r="E12" s="42">
        <f>SUM(E10:E11)</f>
        <v>22391400</v>
      </c>
      <c r="F12" s="49" t="s">
        <v>20</v>
      </c>
      <c r="G12" s="42">
        <f>SUM(G10:G11)</f>
        <v>22391400</v>
      </c>
    </row>
    <row r="13" spans="1:44" ht="13.5" thickBot="1" x14ac:dyDescent="0.25"/>
    <row r="14" spans="1:44" ht="22.5" customHeight="1" thickBot="1" x14ac:dyDescent="0.25">
      <c r="D14" s="64" t="s">
        <v>35</v>
      </c>
      <c r="E14" s="65">
        <v>18979950</v>
      </c>
    </row>
    <row r="15" spans="1:44" ht="23.25" thickBot="1" x14ac:dyDescent="0.25">
      <c r="D15" s="66" t="s">
        <v>36</v>
      </c>
      <c r="E15" s="67">
        <f>+E12*100/E14-100</f>
        <v>17.973967265456437</v>
      </c>
    </row>
    <row r="16" spans="1:44" x14ac:dyDescent="0.2">
      <c r="B16" s="51"/>
    </row>
    <row r="17" spans="2:2" ht="26.25" customHeight="1" x14ac:dyDescent="0.2"/>
    <row r="28" spans="2:2" ht="15" x14ac:dyDescent="0.25">
      <c r="B28" s="53"/>
    </row>
  </sheetData>
  <mergeCells count="5">
    <mergeCell ref="D5:E5"/>
    <mergeCell ref="B2:G2"/>
    <mergeCell ref="B3:G3"/>
    <mergeCell ref="D6:E6"/>
    <mergeCell ref="F5:G6"/>
  </mergeCells>
  <conditionalFormatting sqref="D10:D11">
    <cfRule type="cellIs" dxfId="5" priority="4" stopIfTrue="1" operator="equal">
      <formula>0</formula>
    </cfRule>
    <cfRule type="cellIs" dxfId="4" priority="5" stopIfTrue="1" operator="equal">
      <formula>$F10</formula>
    </cfRule>
    <cfRule type="cellIs" dxfId="3" priority="6" stopIfTrue="1" operator="equal">
      <formula>#REF!</formula>
    </cfRule>
  </conditionalFormatting>
  <pageMargins left="0.19685039370078741" right="0.15748031496062992" top="0.39370078740157483" bottom="0.31496062992125984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70"/>
  <sheetViews>
    <sheetView workbookViewId="0">
      <pane ySplit="5" topLeftCell="A51" activePane="bottomLeft" state="frozen"/>
      <selection pane="bottomLeft" activeCell="G69" sqref="G69"/>
    </sheetView>
  </sheetViews>
  <sheetFormatPr baseColWidth="10" defaultRowHeight="12.75" x14ac:dyDescent="0.2"/>
  <cols>
    <col min="1" max="1" width="4" style="56" customWidth="1"/>
    <col min="2" max="4" width="11.5703125" bestFit="1" customWidth="1"/>
    <col min="5" max="5" width="13.85546875" customWidth="1"/>
    <col min="6" max="6" width="11.5703125" bestFit="1" customWidth="1"/>
    <col min="7" max="7" width="13" bestFit="1" customWidth="1"/>
    <col min="8" max="8" width="11.5703125" hidden="1" customWidth="1"/>
    <col min="9" max="9" width="13" hidden="1" customWidth="1"/>
    <col min="10" max="10" width="12.7109375" bestFit="1" customWidth="1"/>
    <col min="11" max="11" width="14.5703125" customWidth="1"/>
    <col min="12" max="29" width="0" hidden="1" customWidth="1"/>
    <col min="30" max="30" width="11.5703125" bestFit="1" customWidth="1"/>
    <col min="31" max="31" width="14.28515625" customWidth="1"/>
    <col min="32" max="33" width="0" hidden="1" customWidth="1"/>
  </cols>
  <sheetData>
    <row r="2" spans="1:34" ht="18.75" x14ac:dyDescent="0.3">
      <c r="B2" s="6"/>
      <c r="C2" s="6"/>
      <c r="D2" s="77" t="s">
        <v>29</v>
      </c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6"/>
      <c r="AA2" s="6"/>
      <c r="AB2" s="6"/>
      <c r="AC2" s="6"/>
      <c r="AD2" s="6"/>
      <c r="AE2" s="6"/>
      <c r="AF2" s="6"/>
      <c r="AG2" s="6"/>
    </row>
    <row r="3" spans="1:34" ht="18.75" x14ac:dyDescent="0.3">
      <c r="B3" s="7"/>
      <c r="C3" s="7"/>
      <c r="D3" s="77" t="s">
        <v>30</v>
      </c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"/>
      <c r="AA3" s="7"/>
      <c r="AB3" s="7"/>
      <c r="AC3" s="7"/>
      <c r="AD3" s="7"/>
      <c r="AE3" s="7"/>
      <c r="AF3" s="7"/>
      <c r="AG3" s="7"/>
      <c r="AH3" s="8"/>
    </row>
    <row r="4" spans="1:34" ht="13.5" thickBot="1" x14ac:dyDescent="0.25">
      <c r="B4" s="9"/>
      <c r="C4" s="10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</row>
    <row r="5" spans="1:34" ht="13.5" thickBot="1" x14ac:dyDescent="0.25">
      <c r="B5" s="11" t="s">
        <v>15</v>
      </c>
      <c r="C5" s="12" t="s">
        <v>16</v>
      </c>
      <c r="D5" s="94" t="s">
        <v>31</v>
      </c>
      <c r="E5" s="95"/>
      <c r="F5" s="75" t="s">
        <v>32</v>
      </c>
      <c r="G5" s="76"/>
      <c r="H5" s="75" t="s">
        <v>33</v>
      </c>
      <c r="I5" s="76"/>
      <c r="J5" s="75" t="s">
        <v>34</v>
      </c>
      <c r="K5" s="76"/>
      <c r="L5" s="94"/>
      <c r="M5" s="96"/>
      <c r="N5" s="96"/>
      <c r="O5" s="96"/>
      <c r="P5" s="96"/>
      <c r="Q5" s="96"/>
      <c r="R5" s="96"/>
      <c r="S5" s="96"/>
      <c r="T5" s="96"/>
      <c r="U5" s="95"/>
      <c r="V5" s="97"/>
      <c r="W5" s="76"/>
      <c r="X5" s="75"/>
      <c r="Y5" s="97"/>
      <c r="Z5" s="97"/>
      <c r="AA5" s="76"/>
      <c r="AB5" s="75" t="s">
        <v>17</v>
      </c>
      <c r="AC5" s="76"/>
      <c r="AD5" s="80" t="s">
        <v>18</v>
      </c>
      <c r="AE5" s="81"/>
      <c r="AF5" s="86" t="s">
        <v>19</v>
      </c>
      <c r="AG5" s="87"/>
    </row>
    <row r="6" spans="1:34" ht="13.5" thickBot="1" x14ac:dyDescent="0.25">
      <c r="B6" s="13"/>
      <c r="C6" s="14" t="s">
        <v>20</v>
      </c>
      <c r="D6" s="78" t="s">
        <v>21</v>
      </c>
      <c r="E6" s="79"/>
      <c r="F6" s="78" t="s">
        <v>21</v>
      </c>
      <c r="G6" s="79"/>
      <c r="H6" s="78" t="s">
        <v>21</v>
      </c>
      <c r="I6" s="79"/>
      <c r="J6" s="78" t="s">
        <v>21</v>
      </c>
      <c r="K6" s="79"/>
      <c r="L6" s="90" t="s">
        <v>21</v>
      </c>
      <c r="M6" s="91"/>
      <c r="N6" s="92" t="s">
        <v>22</v>
      </c>
      <c r="O6" s="93"/>
      <c r="P6" s="92" t="s">
        <v>23</v>
      </c>
      <c r="Q6" s="93"/>
      <c r="R6" s="92" t="s">
        <v>24</v>
      </c>
      <c r="S6" s="93"/>
      <c r="T6" s="92" t="s">
        <v>25</v>
      </c>
      <c r="U6" s="93"/>
      <c r="V6" s="84" t="s">
        <v>21</v>
      </c>
      <c r="W6" s="85"/>
      <c r="X6" s="84" t="s">
        <v>21</v>
      </c>
      <c r="Y6" s="85"/>
      <c r="Z6" s="84" t="s">
        <v>22</v>
      </c>
      <c r="AA6" s="85"/>
      <c r="AB6" s="84" t="s">
        <v>21</v>
      </c>
      <c r="AC6" s="85"/>
      <c r="AD6" s="82"/>
      <c r="AE6" s="83"/>
      <c r="AF6" s="88"/>
      <c r="AG6" s="89"/>
    </row>
    <row r="7" spans="1:34" ht="13.5" thickBot="1" x14ac:dyDescent="0.25">
      <c r="B7" s="15" t="s">
        <v>26</v>
      </c>
      <c r="C7" s="16"/>
      <c r="D7" s="17" t="s">
        <v>27</v>
      </c>
      <c r="E7" s="18" t="s">
        <v>13</v>
      </c>
      <c r="F7" s="17" t="s">
        <v>27</v>
      </c>
      <c r="G7" s="18" t="s">
        <v>13</v>
      </c>
      <c r="H7" s="17" t="s">
        <v>27</v>
      </c>
      <c r="I7" s="18" t="s">
        <v>13</v>
      </c>
      <c r="J7" s="17" t="s">
        <v>27</v>
      </c>
      <c r="K7" s="18" t="s">
        <v>13</v>
      </c>
      <c r="L7" s="19" t="s">
        <v>27</v>
      </c>
      <c r="M7" s="20" t="s">
        <v>13</v>
      </c>
      <c r="N7" s="19" t="s">
        <v>27</v>
      </c>
      <c r="O7" s="20" t="s">
        <v>13</v>
      </c>
      <c r="P7" s="19" t="s">
        <v>27</v>
      </c>
      <c r="Q7" s="20" t="s">
        <v>13</v>
      </c>
      <c r="R7" s="19" t="s">
        <v>27</v>
      </c>
      <c r="S7" s="20" t="s">
        <v>13</v>
      </c>
      <c r="T7" s="19" t="s">
        <v>27</v>
      </c>
      <c r="U7" s="20" t="s">
        <v>13</v>
      </c>
      <c r="V7" s="19" t="s">
        <v>27</v>
      </c>
      <c r="W7" s="20" t="s">
        <v>13</v>
      </c>
      <c r="X7" s="19" t="s">
        <v>27</v>
      </c>
      <c r="Y7" s="20" t="s">
        <v>13</v>
      </c>
      <c r="Z7" s="21" t="s">
        <v>27</v>
      </c>
      <c r="AA7" s="20" t="s">
        <v>13</v>
      </c>
      <c r="AB7" s="19" t="s">
        <v>27</v>
      </c>
      <c r="AC7" s="20" t="s">
        <v>13</v>
      </c>
      <c r="AD7" s="22" t="s">
        <v>28</v>
      </c>
      <c r="AE7" s="22" t="s">
        <v>1</v>
      </c>
      <c r="AF7" s="22" t="s">
        <v>28</v>
      </c>
      <c r="AG7" s="22" t="s">
        <v>1</v>
      </c>
    </row>
    <row r="8" spans="1:34" x14ac:dyDescent="0.2">
      <c r="B8" s="11"/>
      <c r="C8" s="23"/>
      <c r="D8" s="11"/>
      <c r="E8" s="12"/>
      <c r="F8" s="11"/>
      <c r="G8" s="12"/>
      <c r="H8" s="11"/>
      <c r="I8" s="12"/>
      <c r="J8" s="11"/>
      <c r="K8" s="12"/>
      <c r="L8" s="11"/>
      <c r="M8" s="12"/>
      <c r="N8" s="11"/>
      <c r="O8" s="12"/>
      <c r="P8" s="11"/>
      <c r="Q8" s="12"/>
      <c r="R8" s="11"/>
      <c r="S8" s="12"/>
      <c r="T8" s="11"/>
      <c r="U8" s="12"/>
      <c r="V8" s="11" t="s">
        <v>20</v>
      </c>
      <c r="W8" s="12"/>
      <c r="X8" s="11"/>
      <c r="Y8" s="12"/>
      <c r="Z8" s="24"/>
      <c r="AA8" s="12"/>
      <c r="AB8" s="11"/>
      <c r="AC8" s="12"/>
      <c r="AD8" s="25"/>
      <c r="AE8" s="26"/>
      <c r="AF8" s="25"/>
      <c r="AG8" s="26"/>
    </row>
    <row r="9" spans="1:34" x14ac:dyDescent="0.2">
      <c r="B9" s="27"/>
      <c r="C9" s="28"/>
      <c r="D9" s="27"/>
      <c r="E9" s="29"/>
      <c r="F9" s="27" t="s">
        <v>20</v>
      </c>
      <c r="G9" s="29"/>
      <c r="H9" s="27" t="s">
        <v>20</v>
      </c>
      <c r="I9" s="29"/>
      <c r="J9" s="27" t="s">
        <v>20</v>
      </c>
      <c r="K9" s="29"/>
      <c r="L9" s="27" t="s">
        <v>20</v>
      </c>
      <c r="M9" s="29"/>
      <c r="N9" s="27" t="s">
        <v>20</v>
      </c>
      <c r="O9" s="29"/>
      <c r="P9" s="27"/>
      <c r="Q9" s="29"/>
      <c r="R9" s="27" t="s">
        <v>20</v>
      </c>
      <c r="S9" s="29"/>
      <c r="T9" s="27" t="s">
        <v>20</v>
      </c>
      <c r="U9" s="29"/>
      <c r="V9" s="27"/>
      <c r="W9" s="29" t="s">
        <v>20</v>
      </c>
      <c r="X9" s="27"/>
      <c r="Y9" s="29"/>
      <c r="Z9" s="30"/>
      <c r="AA9" s="29"/>
      <c r="AB9" s="27"/>
      <c r="AC9" s="29"/>
      <c r="AD9" s="31"/>
      <c r="AE9" s="32"/>
      <c r="AF9" s="31"/>
      <c r="AG9" s="32"/>
    </row>
    <row r="10" spans="1:34" ht="15" x14ac:dyDescent="0.2">
      <c r="A10" s="56">
        <v>290000</v>
      </c>
      <c r="B10" s="33">
        <v>1</v>
      </c>
      <c r="C10" s="5">
        <v>50</v>
      </c>
      <c r="D10" s="57">
        <v>4745</v>
      </c>
      <c r="E10" s="35">
        <f>+$C10*D10</f>
        <v>237250</v>
      </c>
      <c r="F10" s="34"/>
      <c r="G10" s="35">
        <f>+$C10*F10</f>
        <v>0</v>
      </c>
      <c r="H10" s="34"/>
      <c r="I10" s="35">
        <f>+$C10*H10</f>
        <v>0</v>
      </c>
      <c r="J10" s="34"/>
      <c r="K10" s="36">
        <f>+$C10*J10</f>
        <v>0</v>
      </c>
      <c r="L10" s="34"/>
      <c r="M10" s="35">
        <f>+L10*C10</f>
        <v>0</v>
      </c>
      <c r="N10" s="34"/>
      <c r="O10" s="35">
        <f>+N10*C10</f>
        <v>0</v>
      </c>
      <c r="P10" s="34"/>
      <c r="Q10" s="35">
        <f>+P10*E10</f>
        <v>0</v>
      </c>
      <c r="R10" s="34"/>
      <c r="S10" s="35">
        <f>+R10*G10</f>
        <v>0</v>
      </c>
      <c r="T10" s="34"/>
      <c r="U10" s="35">
        <f>+T10*I10</f>
        <v>0</v>
      </c>
      <c r="V10" s="34"/>
      <c r="W10" s="36">
        <f>+$C10*V10</f>
        <v>0</v>
      </c>
      <c r="X10" s="34"/>
      <c r="Y10" s="36">
        <f>+$C10*X10</f>
        <v>0</v>
      </c>
      <c r="Z10" s="34"/>
      <c r="AA10" s="35">
        <f>+$C10*Z10</f>
        <v>0</v>
      </c>
      <c r="AB10" s="34"/>
      <c r="AC10" s="35">
        <f>+$C10*AB10</f>
        <v>0</v>
      </c>
      <c r="AD10" s="37">
        <f>+IF(OR(D10&gt;0,F10&gt;0,H10&gt;0,J10&gt;0,V10&gt;0,L10&gt;0,V10&gt;0,X10&gt;0,),MIN(IF(D10&gt;0,D10,1000000),IF(F10&gt;0,F10,1000000),IF(H10&gt;0,H10,1000000),IF(J10&gt;0,J10,1000000),IF(L10&gt;0,L10,1000000),IF(V10&gt;0,V10,1000000),IF(X10&gt;0,X10,1000000)),0)</f>
        <v>4745</v>
      </c>
      <c r="AE10" s="38">
        <f>+AD10*$C10</f>
        <v>237250</v>
      </c>
      <c r="AF10" s="37">
        <f>+IF(OR(N10&gt;0,P10&gt;0,R10&gt;0,T10&gt;0,AD10&gt;0,),MIN(IF(N10&gt;0,N10,1000000),IF(P10&gt;0,P10,1000000),IF(R10&gt;0,R10,1000000),IF(T10&gt;0,T10,1000000),IF(AD10&gt;0,AD10,1000000)),0)</f>
        <v>4745</v>
      </c>
      <c r="AG10" s="38">
        <f>+AF10*C10</f>
        <v>237250</v>
      </c>
    </row>
    <row r="11" spans="1:34" ht="15" x14ac:dyDescent="0.2">
      <c r="A11" s="56">
        <v>132500</v>
      </c>
      <c r="B11" s="33">
        <v>2</v>
      </c>
      <c r="C11" s="5">
        <v>20</v>
      </c>
      <c r="D11" s="57">
        <v>4292</v>
      </c>
      <c r="E11" s="35">
        <f t="shared" ref="E11:E53" si="0">+$C11*D11</f>
        <v>85840</v>
      </c>
      <c r="F11" s="34"/>
      <c r="G11" s="35">
        <f t="shared" ref="G11:G53" si="1">+$C11*F11</f>
        <v>0</v>
      </c>
      <c r="H11" s="34"/>
      <c r="I11" s="35">
        <f t="shared" ref="I11:I53" si="2">+$C11*H11</f>
        <v>0</v>
      </c>
      <c r="J11" s="34"/>
      <c r="K11" s="36">
        <f t="shared" ref="K11:K53" si="3">+$C11*J11</f>
        <v>0</v>
      </c>
      <c r="L11" s="34"/>
      <c r="M11" s="35"/>
      <c r="N11" s="34"/>
      <c r="O11" s="35"/>
      <c r="P11" s="34"/>
      <c r="Q11" s="35"/>
      <c r="R11" s="34"/>
      <c r="S11" s="35"/>
      <c r="T11" s="34"/>
      <c r="U11" s="35"/>
      <c r="V11" s="34"/>
      <c r="W11" s="36"/>
      <c r="X11" s="34"/>
      <c r="Y11" s="36"/>
      <c r="Z11" s="34"/>
      <c r="AA11" s="35"/>
      <c r="AB11" s="34"/>
      <c r="AC11" s="35"/>
      <c r="AD11" s="37">
        <f t="shared" ref="AD11:AD53" si="4">+IF(OR(D11&gt;0,F11&gt;0,H11&gt;0,J11&gt;0,V11&gt;0,L11&gt;0,V11&gt;0,X11&gt;0,),MIN(IF(D11&gt;0,D11,1000000),IF(F11&gt;0,F11,1000000),IF(H11&gt;0,H11,1000000),IF(J11&gt;0,J11,1000000),IF(L11&gt;0,L11,1000000),IF(V11&gt;0,V11,1000000),IF(X11&gt;0,X11,1000000)),0)</f>
        <v>4292</v>
      </c>
      <c r="AE11" s="38">
        <f t="shared" ref="AE11:AE53" si="5">+AD11*$C11</f>
        <v>85840</v>
      </c>
      <c r="AF11" s="37"/>
      <c r="AG11" s="38"/>
    </row>
    <row r="12" spans="1:34" ht="15" x14ac:dyDescent="0.2">
      <c r="A12" s="56">
        <v>220000</v>
      </c>
      <c r="B12" s="33">
        <v>3</v>
      </c>
      <c r="C12" s="5">
        <v>40</v>
      </c>
      <c r="D12" s="57">
        <v>4049</v>
      </c>
      <c r="E12" s="35">
        <f t="shared" si="0"/>
        <v>161960</v>
      </c>
      <c r="F12" s="34"/>
      <c r="G12" s="35">
        <f t="shared" si="1"/>
        <v>0</v>
      </c>
      <c r="H12" s="34"/>
      <c r="I12" s="35">
        <f t="shared" si="2"/>
        <v>0</v>
      </c>
      <c r="J12" s="34"/>
      <c r="K12" s="36">
        <f t="shared" si="3"/>
        <v>0</v>
      </c>
      <c r="L12" s="34"/>
      <c r="M12" s="35"/>
      <c r="N12" s="34"/>
      <c r="O12" s="35"/>
      <c r="P12" s="34"/>
      <c r="Q12" s="35"/>
      <c r="R12" s="34"/>
      <c r="S12" s="35"/>
      <c r="T12" s="34"/>
      <c r="U12" s="35"/>
      <c r="V12" s="34"/>
      <c r="W12" s="36"/>
      <c r="X12" s="34"/>
      <c r="Y12" s="36"/>
      <c r="Z12" s="34"/>
      <c r="AA12" s="35"/>
      <c r="AB12" s="34"/>
      <c r="AC12" s="35"/>
      <c r="AD12" s="37">
        <f t="shared" si="4"/>
        <v>4049</v>
      </c>
      <c r="AE12" s="38">
        <f t="shared" si="5"/>
        <v>161960</v>
      </c>
      <c r="AF12" s="37"/>
      <c r="AG12" s="38"/>
    </row>
    <row r="13" spans="1:34" ht="15" x14ac:dyDescent="0.2">
      <c r="A13" s="56">
        <v>18000</v>
      </c>
      <c r="B13" s="33">
        <v>4</v>
      </c>
      <c r="C13" s="5">
        <v>4</v>
      </c>
      <c r="D13" s="57">
        <v>3953</v>
      </c>
      <c r="E13" s="35">
        <f t="shared" si="0"/>
        <v>15812</v>
      </c>
      <c r="F13" s="34"/>
      <c r="G13" s="35">
        <f t="shared" si="1"/>
        <v>0</v>
      </c>
      <c r="H13" s="34"/>
      <c r="I13" s="35">
        <f t="shared" si="2"/>
        <v>0</v>
      </c>
      <c r="J13" s="34"/>
      <c r="K13" s="36">
        <f t="shared" si="3"/>
        <v>0</v>
      </c>
      <c r="L13" s="34"/>
      <c r="M13" s="35"/>
      <c r="N13" s="34"/>
      <c r="O13" s="35"/>
      <c r="P13" s="34"/>
      <c r="Q13" s="35"/>
      <c r="R13" s="34"/>
      <c r="S13" s="35"/>
      <c r="T13" s="34"/>
      <c r="U13" s="35"/>
      <c r="V13" s="34"/>
      <c r="W13" s="36"/>
      <c r="X13" s="34"/>
      <c r="Y13" s="36"/>
      <c r="Z13" s="34"/>
      <c r="AA13" s="35"/>
      <c r="AB13" s="34"/>
      <c r="AC13" s="35"/>
      <c r="AD13" s="37">
        <f t="shared" si="4"/>
        <v>3953</v>
      </c>
      <c r="AE13" s="38">
        <f t="shared" si="5"/>
        <v>15812</v>
      </c>
      <c r="AF13" s="37"/>
      <c r="AG13" s="38"/>
    </row>
    <row r="14" spans="1:34" ht="15" x14ac:dyDescent="0.2">
      <c r="A14" s="56">
        <v>25800</v>
      </c>
      <c r="B14" s="33">
        <v>5</v>
      </c>
      <c r="C14" s="5">
        <v>6</v>
      </c>
      <c r="D14" s="57">
        <v>2750</v>
      </c>
      <c r="E14" s="35">
        <f t="shared" si="0"/>
        <v>16500</v>
      </c>
      <c r="F14" s="34"/>
      <c r="G14" s="35">
        <f t="shared" si="1"/>
        <v>0</v>
      </c>
      <c r="H14" s="34"/>
      <c r="I14" s="35">
        <f t="shared" si="2"/>
        <v>0</v>
      </c>
      <c r="J14" s="34"/>
      <c r="K14" s="36">
        <f t="shared" si="3"/>
        <v>0</v>
      </c>
      <c r="L14" s="34"/>
      <c r="M14" s="35"/>
      <c r="N14" s="34"/>
      <c r="O14" s="35"/>
      <c r="P14" s="34"/>
      <c r="Q14" s="35"/>
      <c r="R14" s="34"/>
      <c r="S14" s="35"/>
      <c r="T14" s="34"/>
      <c r="U14" s="35"/>
      <c r="V14" s="34"/>
      <c r="W14" s="36"/>
      <c r="X14" s="34"/>
      <c r="Y14" s="36"/>
      <c r="Z14" s="34"/>
      <c r="AA14" s="35"/>
      <c r="AB14" s="34"/>
      <c r="AC14" s="35"/>
      <c r="AD14" s="37">
        <f t="shared" si="4"/>
        <v>2750</v>
      </c>
      <c r="AE14" s="38">
        <f t="shared" si="5"/>
        <v>16500</v>
      </c>
      <c r="AF14" s="37"/>
      <c r="AG14" s="38"/>
    </row>
    <row r="15" spans="1:34" ht="15" x14ac:dyDescent="0.2">
      <c r="A15" s="56">
        <v>232000</v>
      </c>
      <c r="B15" s="33">
        <v>6</v>
      </c>
      <c r="C15" s="5">
        <v>40</v>
      </c>
      <c r="D15" s="57">
        <v>5387</v>
      </c>
      <c r="E15" s="54">
        <f>20*D15</f>
        <v>107740</v>
      </c>
      <c r="F15" s="62">
        <v>6825</v>
      </c>
      <c r="G15" s="54">
        <f>20*F15</f>
        <v>136500</v>
      </c>
      <c r="H15" s="34"/>
      <c r="I15" s="35">
        <f t="shared" si="2"/>
        <v>0</v>
      </c>
      <c r="J15" s="34"/>
      <c r="K15" s="36">
        <f t="shared" si="3"/>
        <v>0</v>
      </c>
      <c r="L15" s="34"/>
      <c r="M15" s="35"/>
      <c r="N15" s="34"/>
      <c r="O15" s="35"/>
      <c r="P15" s="34"/>
      <c r="Q15" s="35"/>
      <c r="R15" s="34"/>
      <c r="S15" s="35"/>
      <c r="T15" s="34"/>
      <c r="U15" s="35"/>
      <c r="V15" s="34"/>
      <c r="W15" s="36"/>
      <c r="X15" s="34"/>
      <c r="Y15" s="36"/>
      <c r="Z15" s="34"/>
      <c r="AA15" s="35"/>
      <c r="AB15" s="34"/>
      <c r="AC15" s="35"/>
      <c r="AD15" s="37"/>
      <c r="AE15" s="38">
        <f>+G15+E15</f>
        <v>244240</v>
      </c>
      <c r="AF15" s="37"/>
      <c r="AG15" s="38"/>
      <c r="AH15" s="52">
        <f>+G15+E15</f>
        <v>244240</v>
      </c>
    </row>
    <row r="16" spans="1:34" ht="15" x14ac:dyDescent="0.2">
      <c r="A16" s="56">
        <v>168000</v>
      </c>
      <c r="B16" s="33">
        <v>7</v>
      </c>
      <c r="C16" s="5">
        <v>60</v>
      </c>
      <c r="D16" s="57">
        <v>1990</v>
      </c>
      <c r="E16" s="35">
        <f t="shared" si="0"/>
        <v>119400</v>
      </c>
      <c r="F16" s="34"/>
      <c r="G16" s="35">
        <f t="shared" si="1"/>
        <v>0</v>
      </c>
      <c r="H16" s="34"/>
      <c r="I16" s="35">
        <f t="shared" si="2"/>
        <v>0</v>
      </c>
      <c r="J16" s="34"/>
      <c r="K16" s="36">
        <f t="shared" si="3"/>
        <v>0</v>
      </c>
      <c r="L16" s="34"/>
      <c r="M16" s="35"/>
      <c r="N16" s="34"/>
      <c r="O16" s="35"/>
      <c r="P16" s="34"/>
      <c r="Q16" s="35"/>
      <c r="R16" s="34"/>
      <c r="S16" s="35"/>
      <c r="T16" s="34"/>
      <c r="U16" s="35"/>
      <c r="V16" s="34"/>
      <c r="W16" s="36"/>
      <c r="X16" s="34"/>
      <c r="Y16" s="36"/>
      <c r="Z16" s="34"/>
      <c r="AA16" s="35"/>
      <c r="AB16" s="34"/>
      <c r="AC16" s="35"/>
      <c r="AD16" s="37">
        <f t="shared" si="4"/>
        <v>1990</v>
      </c>
      <c r="AE16" s="38">
        <f t="shared" si="5"/>
        <v>119400</v>
      </c>
      <c r="AF16" s="37"/>
      <c r="AG16" s="38"/>
    </row>
    <row r="17" spans="1:33" ht="15" x14ac:dyDescent="0.2">
      <c r="A17" s="56">
        <v>125000</v>
      </c>
      <c r="B17" s="33">
        <v>8</v>
      </c>
      <c r="C17" s="5">
        <v>50</v>
      </c>
      <c r="D17" s="57">
        <v>1695</v>
      </c>
      <c r="E17" s="55">
        <f t="shared" si="0"/>
        <v>84750</v>
      </c>
      <c r="F17" s="34"/>
      <c r="G17" s="35">
        <f t="shared" si="1"/>
        <v>0</v>
      </c>
      <c r="H17" s="34"/>
      <c r="I17" s="35">
        <f t="shared" si="2"/>
        <v>0</v>
      </c>
      <c r="J17" s="34"/>
      <c r="K17" s="36">
        <f t="shared" si="3"/>
        <v>0</v>
      </c>
      <c r="L17" s="34"/>
      <c r="M17" s="35"/>
      <c r="N17" s="34"/>
      <c r="O17" s="35"/>
      <c r="P17" s="34"/>
      <c r="Q17" s="35"/>
      <c r="R17" s="34"/>
      <c r="S17" s="35"/>
      <c r="T17" s="34"/>
      <c r="U17" s="35"/>
      <c r="V17" s="34"/>
      <c r="W17" s="36"/>
      <c r="X17" s="34"/>
      <c r="Y17" s="36"/>
      <c r="Z17" s="34"/>
      <c r="AA17" s="35"/>
      <c r="AB17" s="34"/>
      <c r="AC17" s="35"/>
      <c r="AD17" s="37">
        <f t="shared" si="4"/>
        <v>1695</v>
      </c>
      <c r="AE17" s="38">
        <f t="shared" si="5"/>
        <v>84750</v>
      </c>
      <c r="AF17" s="37"/>
      <c r="AG17" s="38"/>
    </row>
    <row r="18" spans="1:33" ht="15" x14ac:dyDescent="0.2">
      <c r="A18" s="56">
        <v>96000</v>
      </c>
      <c r="B18" s="33">
        <v>9</v>
      </c>
      <c r="C18" s="5">
        <v>12</v>
      </c>
      <c r="D18" s="57">
        <v>7089</v>
      </c>
      <c r="E18" s="35">
        <f t="shared" si="0"/>
        <v>85068</v>
      </c>
      <c r="F18" s="34"/>
      <c r="G18" s="35">
        <f t="shared" si="1"/>
        <v>0</v>
      </c>
      <c r="H18" s="34"/>
      <c r="I18" s="35">
        <f t="shared" si="2"/>
        <v>0</v>
      </c>
      <c r="J18" s="34"/>
      <c r="K18" s="36">
        <f t="shared" si="3"/>
        <v>0</v>
      </c>
      <c r="L18" s="34"/>
      <c r="M18" s="35"/>
      <c r="N18" s="34"/>
      <c r="O18" s="35"/>
      <c r="P18" s="34"/>
      <c r="Q18" s="35"/>
      <c r="R18" s="34"/>
      <c r="S18" s="35"/>
      <c r="T18" s="34"/>
      <c r="U18" s="35"/>
      <c r="V18" s="34"/>
      <c r="W18" s="36"/>
      <c r="X18" s="34"/>
      <c r="Y18" s="36"/>
      <c r="Z18" s="34"/>
      <c r="AA18" s="35"/>
      <c r="AB18" s="34"/>
      <c r="AC18" s="35"/>
      <c r="AD18" s="37">
        <f t="shared" si="4"/>
        <v>7089</v>
      </c>
      <c r="AE18" s="38">
        <f t="shared" si="5"/>
        <v>85068</v>
      </c>
      <c r="AF18" s="37"/>
      <c r="AG18" s="38"/>
    </row>
    <row r="19" spans="1:33" ht="15" x14ac:dyDescent="0.2">
      <c r="A19" s="56">
        <v>130000</v>
      </c>
      <c r="B19" s="33">
        <v>10</v>
      </c>
      <c r="C19" s="5">
        <v>20</v>
      </c>
      <c r="D19" s="34"/>
      <c r="E19" s="35">
        <f t="shared" si="0"/>
        <v>0</v>
      </c>
      <c r="F19" s="34"/>
      <c r="G19" s="35">
        <f t="shared" si="1"/>
        <v>0</v>
      </c>
      <c r="H19" s="34"/>
      <c r="I19" s="35">
        <f t="shared" si="2"/>
        <v>0</v>
      </c>
      <c r="J19" s="57">
        <v>6950</v>
      </c>
      <c r="K19" s="36">
        <f t="shared" si="3"/>
        <v>139000</v>
      </c>
      <c r="L19" s="34"/>
      <c r="M19" s="35"/>
      <c r="N19" s="34"/>
      <c r="O19" s="35"/>
      <c r="P19" s="34"/>
      <c r="Q19" s="35"/>
      <c r="R19" s="34"/>
      <c r="S19" s="35"/>
      <c r="T19" s="34"/>
      <c r="U19" s="35"/>
      <c r="V19" s="34"/>
      <c r="W19" s="36"/>
      <c r="X19" s="34"/>
      <c r="Y19" s="36"/>
      <c r="Z19" s="34"/>
      <c r="AA19" s="35"/>
      <c r="AB19" s="34"/>
      <c r="AC19" s="35"/>
      <c r="AD19" s="37">
        <f t="shared" si="4"/>
        <v>6950</v>
      </c>
      <c r="AE19" s="38">
        <f t="shared" si="5"/>
        <v>139000</v>
      </c>
      <c r="AF19" s="37"/>
      <c r="AG19" s="38"/>
    </row>
    <row r="20" spans="1:33" ht="15" x14ac:dyDescent="0.2">
      <c r="A20" s="56">
        <v>680000</v>
      </c>
      <c r="B20" s="33">
        <v>11</v>
      </c>
      <c r="C20" s="5">
        <v>80</v>
      </c>
      <c r="D20" s="57">
        <v>13285</v>
      </c>
      <c r="E20" s="35">
        <f t="shared" si="0"/>
        <v>1062800</v>
      </c>
      <c r="F20" s="34"/>
      <c r="G20" s="35">
        <f t="shared" si="1"/>
        <v>0</v>
      </c>
      <c r="H20" s="34"/>
      <c r="I20" s="35">
        <f t="shared" si="2"/>
        <v>0</v>
      </c>
      <c r="J20" s="34"/>
      <c r="K20" s="36">
        <f t="shared" si="3"/>
        <v>0</v>
      </c>
      <c r="L20" s="34"/>
      <c r="M20" s="35"/>
      <c r="N20" s="34"/>
      <c r="O20" s="35"/>
      <c r="P20" s="34"/>
      <c r="Q20" s="35"/>
      <c r="R20" s="34"/>
      <c r="S20" s="35"/>
      <c r="T20" s="34"/>
      <c r="U20" s="35"/>
      <c r="V20" s="34"/>
      <c r="W20" s="36"/>
      <c r="X20" s="34"/>
      <c r="Y20" s="36"/>
      <c r="Z20" s="34"/>
      <c r="AA20" s="35"/>
      <c r="AB20" s="34"/>
      <c r="AC20" s="35"/>
      <c r="AD20" s="37">
        <f t="shared" si="4"/>
        <v>13285</v>
      </c>
      <c r="AE20" s="38">
        <f t="shared" si="5"/>
        <v>1062800</v>
      </c>
      <c r="AF20" s="37"/>
      <c r="AG20" s="38"/>
    </row>
    <row r="21" spans="1:33" ht="15" x14ac:dyDescent="0.2">
      <c r="A21" s="56">
        <v>3120000</v>
      </c>
      <c r="B21" s="33">
        <v>12</v>
      </c>
      <c r="C21" s="5">
        <v>260</v>
      </c>
      <c r="D21" s="57">
        <v>13760</v>
      </c>
      <c r="E21" s="35">
        <f t="shared" si="0"/>
        <v>3577600</v>
      </c>
      <c r="F21" s="34"/>
      <c r="G21" s="35">
        <f t="shared" si="1"/>
        <v>0</v>
      </c>
      <c r="H21" s="34"/>
      <c r="I21" s="35">
        <f t="shared" si="2"/>
        <v>0</v>
      </c>
      <c r="J21" s="34"/>
      <c r="K21" s="36">
        <f t="shared" si="3"/>
        <v>0</v>
      </c>
      <c r="L21" s="34"/>
      <c r="M21" s="35"/>
      <c r="N21" s="34"/>
      <c r="O21" s="35"/>
      <c r="P21" s="34"/>
      <c r="Q21" s="35"/>
      <c r="R21" s="34"/>
      <c r="S21" s="35"/>
      <c r="T21" s="34"/>
      <c r="U21" s="35"/>
      <c r="V21" s="34"/>
      <c r="W21" s="36"/>
      <c r="X21" s="34"/>
      <c r="Y21" s="36"/>
      <c r="Z21" s="34"/>
      <c r="AA21" s="35"/>
      <c r="AB21" s="34"/>
      <c r="AC21" s="35"/>
      <c r="AD21" s="37">
        <f t="shared" si="4"/>
        <v>13760</v>
      </c>
      <c r="AE21" s="38">
        <f t="shared" si="5"/>
        <v>3577600</v>
      </c>
      <c r="AF21" s="37"/>
      <c r="AG21" s="38"/>
    </row>
    <row r="22" spans="1:33" ht="15" x14ac:dyDescent="0.2">
      <c r="A22" s="56">
        <v>228000</v>
      </c>
      <c r="B22" s="33">
        <v>13</v>
      </c>
      <c r="C22" s="5">
        <v>24</v>
      </c>
      <c r="D22" s="57">
        <v>14195</v>
      </c>
      <c r="E22" s="35">
        <f t="shared" si="0"/>
        <v>340680</v>
      </c>
      <c r="F22" s="34"/>
      <c r="G22" s="35">
        <f t="shared" si="1"/>
        <v>0</v>
      </c>
      <c r="H22" s="34"/>
      <c r="I22" s="35">
        <f t="shared" si="2"/>
        <v>0</v>
      </c>
      <c r="J22" s="34"/>
      <c r="K22" s="36">
        <f t="shared" si="3"/>
        <v>0</v>
      </c>
      <c r="L22" s="34"/>
      <c r="M22" s="35"/>
      <c r="N22" s="34"/>
      <c r="O22" s="35"/>
      <c r="P22" s="34"/>
      <c r="Q22" s="35"/>
      <c r="R22" s="34"/>
      <c r="S22" s="35"/>
      <c r="T22" s="34"/>
      <c r="U22" s="35"/>
      <c r="V22" s="34"/>
      <c r="W22" s="36"/>
      <c r="X22" s="34"/>
      <c r="Y22" s="36"/>
      <c r="Z22" s="34"/>
      <c r="AA22" s="35"/>
      <c r="AB22" s="34"/>
      <c r="AC22" s="35"/>
      <c r="AD22" s="37">
        <f t="shared" si="4"/>
        <v>14195</v>
      </c>
      <c r="AE22" s="38">
        <f t="shared" si="5"/>
        <v>340680</v>
      </c>
      <c r="AF22" s="37"/>
      <c r="AG22" s="38"/>
    </row>
    <row r="23" spans="1:33" ht="15" x14ac:dyDescent="0.2">
      <c r="A23" s="56">
        <v>240000</v>
      </c>
      <c r="B23" s="33">
        <v>14</v>
      </c>
      <c r="C23" s="5">
        <v>16</v>
      </c>
      <c r="D23" s="57">
        <v>14990</v>
      </c>
      <c r="E23" s="35">
        <f t="shared" si="0"/>
        <v>239840</v>
      </c>
      <c r="F23" s="34"/>
      <c r="G23" s="35">
        <f t="shared" si="1"/>
        <v>0</v>
      </c>
      <c r="H23" s="34"/>
      <c r="I23" s="35">
        <f t="shared" si="2"/>
        <v>0</v>
      </c>
      <c r="J23" s="34"/>
      <c r="K23" s="36">
        <f t="shared" si="3"/>
        <v>0</v>
      </c>
      <c r="L23" s="34"/>
      <c r="M23" s="35"/>
      <c r="N23" s="34"/>
      <c r="O23" s="35"/>
      <c r="P23" s="34"/>
      <c r="Q23" s="35"/>
      <c r="R23" s="34"/>
      <c r="S23" s="35"/>
      <c r="T23" s="34"/>
      <c r="U23" s="35"/>
      <c r="V23" s="34"/>
      <c r="W23" s="36"/>
      <c r="X23" s="34"/>
      <c r="Y23" s="36"/>
      <c r="Z23" s="34"/>
      <c r="AA23" s="35"/>
      <c r="AB23" s="34"/>
      <c r="AC23" s="35"/>
      <c r="AD23" s="37">
        <f t="shared" si="4"/>
        <v>14990</v>
      </c>
      <c r="AE23" s="38">
        <f t="shared" si="5"/>
        <v>239840</v>
      </c>
      <c r="AF23" s="37"/>
      <c r="AG23" s="38"/>
    </row>
    <row r="24" spans="1:33" ht="15" x14ac:dyDescent="0.2">
      <c r="A24" s="56">
        <v>100000</v>
      </c>
      <c r="B24" s="33">
        <v>15</v>
      </c>
      <c r="C24" s="5">
        <v>20</v>
      </c>
      <c r="D24" s="34"/>
      <c r="E24" s="35">
        <f t="shared" si="0"/>
        <v>0</v>
      </c>
      <c r="F24" s="57">
        <v>10640</v>
      </c>
      <c r="G24" s="35">
        <f t="shared" si="1"/>
        <v>212800</v>
      </c>
      <c r="H24" s="34"/>
      <c r="I24" s="35">
        <f t="shared" si="2"/>
        <v>0</v>
      </c>
      <c r="J24" s="34"/>
      <c r="K24" s="36">
        <f t="shared" si="3"/>
        <v>0</v>
      </c>
      <c r="L24" s="34"/>
      <c r="M24" s="35"/>
      <c r="N24" s="34"/>
      <c r="O24" s="35"/>
      <c r="P24" s="34"/>
      <c r="Q24" s="35"/>
      <c r="R24" s="34"/>
      <c r="S24" s="35"/>
      <c r="T24" s="34"/>
      <c r="U24" s="35"/>
      <c r="V24" s="34"/>
      <c r="W24" s="36"/>
      <c r="X24" s="34"/>
      <c r="Y24" s="36"/>
      <c r="Z24" s="34"/>
      <c r="AA24" s="35"/>
      <c r="AB24" s="34"/>
      <c r="AC24" s="35"/>
      <c r="AD24" s="37">
        <f t="shared" si="4"/>
        <v>10640</v>
      </c>
      <c r="AE24" s="38">
        <f t="shared" si="5"/>
        <v>212800</v>
      </c>
      <c r="AF24" s="37"/>
      <c r="AG24" s="38"/>
    </row>
    <row r="25" spans="1:33" ht="15" x14ac:dyDescent="0.2">
      <c r="A25" s="56">
        <v>190000</v>
      </c>
      <c r="B25" s="33">
        <v>16</v>
      </c>
      <c r="C25" s="5">
        <v>20</v>
      </c>
      <c r="D25" s="34"/>
      <c r="E25" s="35">
        <f t="shared" si="0"/>
        <v>0</v>
      </c>
      <c r="F25" s="34"/>
      <c r="G25" s="35">
        <f t="shared" si="1"/>
        <v>0</v>
      </c>
      <c r="H25" s="34"/>
      <c r="I25" s="35">
        <f t="shared" si="2"/>
        <v>0</v>
      </c>
      <c r="J25" s="57">
        <v>13270</v>
      </c>
      <c r="K25" s="36">
        <f t="shared" si="3"/>
        <v>265400</v>
      </c>
      <c r="L25" s="34"/>
      <c r="M25" s="35"/>
      <c r="N25" s="34"/>
      <c r="O25" s="35"/>
      <c r="P25" s="34"/>
      <c r="Q25" s="35"/>
      <c r="R25" s="34"/>
      <c r="S25" s="35"/>
      <c r="T25" s="34"/>
      <c r="U25" s="35"/>
      <c r="V25" s="34"/>
      <c r="W25" s="36"/>
      <c r="X25" s="34"/>
      <c r="Y25" s="36"/>
      <c r="Z25" s="34"/>
      <c r="AA25" s="35"/>
      <c r="AB25" s="34"/>
      <c r="AC25" s="35"/>
      <c r="AD25" s="37">
        <f t="shared" si="4"/>
        <v>13270</v>
      </c>
      <c r="AE25" s="38">
        <f t="shared" si="5"/>
        <v>265400</v>
      </c>
      <c r="AF25" s="37"/>
      <c r="AG25" s="38"/>
    </row>
    <row r="26" spans="1:33" ht="15" x14ac:dyDescent="0.2">
      <c r="A26" s="56">
        <v>40000</v>
      </c>
      <c r="B26" s="33">
        <v>17</v>
      </c>
      <c r="C26" s="5">
        <v>20</v>
      </c>
      <c r="D26" s="34"/>
      <c r="E26" s="35">
        <f t="shared" si="0"/>
        <v>0</v>
      </c>
      <c r="F26" s="57">
        <v>2251</v>
      </c>
      <c r="G26" s="35">
        <f t="shared" si="1"/>
        <v>45020</v>
      </c>
      <c r="H26" s="34"/>
      <c r="I26" s="35">
        <f t="shared" si="2"/>
        <v>0</v>
      </c>
      <c r="J26" s="34"/>
      <c r="K26" s="36">
        <f t="shared" si="3"/>
        <v>0</v>
      </c>
      <c r="L26" s="34"/>
      <c r="M26" s="35"/>
      <c r="N26" s="34"/>
      <c r="O26" s="35"/>
      <c r="P26" s="34"/>
      <c r="Q26" s="35"/>
      <c r="R26" s="34"/>
      <c r="S26" s="35"/>
      <c r="T26" s="34"/>
      <c r="U26" s="35"/>
      <c r="V26" s="34"/>
      <c r="W26" s="36"/>
      <c r="X26" s="34"/>
      <c r="Y26" s="36"/>
      <c r="Z26" s="34"/>
      <c r="AA26" s="35"/>
      <c r="AB26" s="34"/>
      <c r="AC26" s="35"/>
      <c r="AD26" s="37">
        <f t="shared" si="4"/>
        <v>2251</v>
      </c>
      <c r="AE26" s="38">
        <f t="shared" si="5"/>
        <v>45020</v>
      </c>
      <c r="AF26" s="37"/>
      <c r="AG26" s="38"/>
    </row>
    <row r="27" spans="1:33" ht="15" x14ac:dyDescent="0.2">
      <c r="A27" s="56">
        <v>50000</v>
      </c>
      <c r="B27" s="33">
        <v>18</v>
      </c>
      <c r="C27" s="5">
        <v>20</v>
      </c>
      <c r="D27" s="34"/>
      <c r="E27" s="35">
        <f t="shared" si="0"/>
        <v>0</v>
      </c>
      <c r="F27" s="57">
        <v>3113</v>
      </c>
      <c r="G27" s="35">
        <f t="shared" si="1"/>
        <v>62260</v>
      </c>
      <c r="H27" s="34"/>
      <c r="I27" s="35">
        <f t="shared" si="2"/>
        <v>0</v>
      </c>
      <c r="J27" s="34"/>
      <c r="K27" s="36">
        <f t="shared" si="3"/>
        <v>0</v>
      </c>
      <c r="L27" s="34"/>
      <c r="M27" s="35"/>
      <c r="N27" s="34"/>
      <c r="O27" s="35"/>
      <c r="P27" s="34"/>
      <c r="Q27" s="35"/>
      <c r="R27" s="34"/>
      <c r="S27" s="35"/>
      <c r="T27" s="34"/>
      <c r="U27" s="35"/>
      <c r="V27" s="34"/>
      <c r="W27" s="36"/>
      <c r="X27" s="34"/>
      <c r="Y27" s="36"/>
      <c r="Z27" s="34"/>
      <c r="AA27" s="35"/>
      <c r="AB27" s="34"/>
      <c r="AC27" s="35"/>
      <c r="AD27" s="37">
        <f t="shared" si="4"/>
        <v>3113</v>
      </c>
      <c r="AE27" s="38">
        <f t="shared" si="5"/>
        <v>62260</v>
      </c>
      <c r="AF27" s="37"/>
      <c r="AG27" s="38"/>
    </row>
    <row r="28" spans="1:33" ht="15" x14ac:dyDescent="0.2">
      <c r="A28" s="56">
        <v>60000</v>
      </c>
      <c r="B28" s="33">
        <v>19</v>
      </c>
      <c r="C28" s="5">
        <v>20</v>
      </c>
      <c r="D28" s="34"/>
      <c r="E28" s="35">
        <f t="shared" si="0"/>
        <v>0</v>
      </c>
      <c r="F28" s="57">
        <v>2044</v>
      </c>
      <c r="G28" s="35">
        <f t="shared" si="1"/>
        <v>40880</v>
      </c>
      <c r="H28" s="34"/>
      <c r="I28" s="35">
        <f t="shared" si="2"/>
        <v>0</v>
      </c>
      <c r="J28" s="34"/>
      <c r="K28" s="36">
        <f t="shared" si="3"/>
        <v>0</v>
      </c>
      <c r="L28" s="34"/>
      <c r="M28" s="35"/>
      <c r="N28" s="34"/>
      <c r="O28" s="35"/>
      <c r="P28" s="34"/>
      <c r="Q28" s="35"/>
      <c r="R28" s="34"/>
      <c r="S28" s="35"/>
      <c r="T28" s="34"/>
      <c r="U28" s="35"/>
      <c r="V28" s="34"/>
      <c r="W28" s="36"/>
      <c r="X28" s="34"/>
      <c r="Y28" s="36"/>
      <c r="Z28" s="34"/>
      <c r="AA28" s="35"/>
      <c r="AB28" s="34"/>
      <c r="AC28" s="35"/>
      <c r="AD28" s="37">
        <f t="shared" si="4"/>
        <v>2044</v>
      </c>
      <c r="AE28" s="38">
        <f t="shared" si="5"/>
        <v>40880</v>
      </c>
      <c r="AF28" s="37"/>
      <c r="AG28" s="38"/>
    </row>
    <row r="29" spans="1:33" ht="15" x14ac:dyDescent="0.2">
      <c r="A29" s="56">
        <v>180000</v>
      </c>
      <c r="B29" s="33">
        <v>20</v>
      </c>
      <c r="C29" s="5">
        <v>12</v>
      </c>
      <c r="D29" s="57">
        <v>32500</v>
      </c>
      <c r="E29" s="35">
        <f t="shared" si="0"/>
        <v>390000</v>
      </c>
      <c r="F29" s="34"/>
      <c r="G29" s="35">
        <f t="shared" si="1"/>
        <v>0</v>
      </c>
      <c r="H29" s="34"/>
      <c r="I29" s="35">
        <f t="shared" si="2"/>
        <v>0</v>
      </c>
      <c r="J29" s="34"/>
      <c r="K29" s="36">
        <f t="shared" si="3"/>
        <v>0</v>
      </c>
      <c r="L29" s="34"/>
      <c r="M29" s="35"/>
      <c r="N29" s="34"/>
      <c r="O29" s="35"/>
      <c r="P29" s="34"/>
      <c r="Q29" s="35"/>
      <c r="R29" s="34"/>
      <c r="S29" s="35"/>
      <c r="T29" s="34"/>
      <c r="U29" s="35"/>
      <c r="V29" s="34"/>
      <c r="W29" s="36"/>
      <c r="X29" s="34"/>
      <c r="Y29" s="36"/>
      <c r="Z29" s="34"/>
      <c r="AA29" s="35"/>
      <c r="AB29" s="34"/>
      <c r="AC29" s="35"/>
      <c r="AD29" s="37">
        <f t="shared" si="4"/>
        <v>32500</v>
      </c>
      <c r="AE29" s="38">
        <f t="shared" si="5"/>
        <v>390000</v>
      </c>
      <c r="AF29" s="37"/>
      <c r="AG29" s="38"/>
    </row>
    <row r="30" spans="1:33" ht="15" x14ac:dyDescent="0.2">
      <c r="A30" s="56">
        <v>180000</v>
      </c>
      <c r="B30" s="33">
        <v>21</v>
      </c>
      <c r="C30" s="5">
        <v>20</v>
      </c>
      <c r="D30" s="57">
        <v>7449</v>
      </c>
      <c r="E30" s="35">
        <f t="shared" si="0"/>
        <v>148980</v>
      </c>
      <c r="F30" s="34"/>
      <c r="G30" s="35">
        <f t="shared" si="1"/>
        <v>0</v>
      </c>
      <c r="H30" s="34"/>
      <c r="I30" s="35">
        <f t="shared" si="2"/>
        <v>0</v>
      </c>
      <c r="J30" s="34"/>
      <c r="K30" s="36">
        <f t="shared" si="3"/>
        <v>0</v>
      </c>
      <c r="L30" s="34"/>
      <c r="M30" s="35"/>
      <c r="N30" s="34"/>
      <c r="O30" s="35"/>
      <c r="P30" s="34"/>
      <c r="Q30" s="35"/>
      <c r="R30" s="34"/>
      <c r="S30" s="35"/>
      <c r="T30" s="34"/>
      <c r="U30" s="35"/>
      <c r="V30" s="34"/>
      <c r="W30" s="36"/>
      <c r="X30" s="34"/>
      <c r="Y30" s="36"/>
      <c r="Z30" s="34"/>
      <c r="AA30" s="35"/>
      <c r="AB30" s="34"/>
      <c r="AC30" s="35"/>
      <c r="AD30" s="37">
        <f t="shared" si="4"/>
        <v>7449</v>
      </c>
      <c r="AE30" s="38">
        <f t="shared" si="5"/>
        <v>148980</v>
      </c>
      <c r="AF30" s="37"/>
      <c r="AG30" s="38"/>
    </row>
    <row r="31" spans="1:33" ht="15" x14ac:dyDescent="0.2">
      <c r="A31" s="56">
        <v>720000</v>
      </c>
      <c r="B31" s="33">
        <v>22</v>
      </c>
      <c r="C31" s="5">
        <v>36</v>
      </c>
      <c r="D31" s="57">
        <v>24368</v>
      </c>
      <c r="E31" s="35">
        <f t="shared" si="0"/>
        <v>877248</v>
      </c>
      <c r="F31" s="34"/>
      <c r="G31" s="35">
        <f t="shared" si="1"/>
        <v>0</v>
      </c>
      <c r="H31" s="34"/>
      <c r="I31" s="35">
        <f t="shared" si="2"/>
        <v>0</v>
      </c>
      <c r="J31" s="34"/>
      <c r="K31" s="36">
        <f t="shared" si="3"/>
        <v>0</v>
      </c>
      <c r="L31" s="34"/>
      <c r="M31" s="35"/>
      <c r="N31" s="34"/>
      <c r="O31" s="35"/>
      <c r="P31" s="34"/>
      <c r="Q31" s="35"/>
      <c r="R31" s="34"/>
      <c r="S31" s="35"/>
      <c r="T31" s="34"/>
      <c r="U31" s="35"/>
      <c r="V31" s="34"/>
      <c r="W31" s="36"/>
      <c r="X31" s="34"/>
      <c r="Y31" s="36"/>
      <c r="Z31" s="34"/>
      <c r="AA31" s="35"/>
      <c r="AB31" s="34"/>
      <c r="AC31" s="35"/>
      <c r="AD31" s="37">
        <f t="shared" si="4"/>
        <v>24368</v>
      </c>
      <c r="AE31" s="38">
        <f t="shared" si="5"/>
        <v>877248</v>
      </c>
      <c r="AF31" s="37"/>
      <c r="AG31" s="38"/>
    </row>
    <row r="32" spans="1:33" ht="15" x14ac:dyDescent="0.2">
      <c r="A32" s="56">
        <v>400000</v>
      </c>
      <c r="B32" s="33">
        <v>23</v>
      </c>
      <c r="C32" s="5">
        <v>20</v>
      </c>
      <c r="D32" s="57">
        <v>31621</v>
      </c>
      <c r="E32" s="35">
        <f t="shared" si="0"/>
        <v>632420</v>
      </c>
      <c r="F32" s="34"/>
      <c r="G32" s="35">
        <f t="shared" si="1"/>
        <v>0</v>
      </c>
      <c r="H32" s="34"/>
      <c r="I32" s="35">
        <f t="shared" si="2"/>
        <v>0</v>
      </c>
      <c r="J32" s="34"/>
      <c r="K32" s="54">
        <f t="shared" si="3"/>
        <v>0</v>
      </c>
      <c r="L32" s="34"/>
      <c r="M32" s="35"/>
      <c r="N32" s="34"/>
      <c r="O32" s="35"/>
      <c r="P32" s="34"/>
      <c r="Q32" s="35"/>
      <c r="R32" s="34"/>
      <c r="S32" s="35"/>
      <c r="T32" s="34"/>
      <c r="U32" s="35"/>
      <c r="V32" s="34"/>
      <c r="W32" s="36"/>
      <c r="X32" s="34"/>
      <c r="Y32" s="36"/>
      <c r="Z32" s="34"/>
      <c r="AA32" s="35"/>
      <c r="AB32" s="34"/>
      <c r="AC32" s="35"/>
      <c r="AD32" s="37">
        <f t="shared" si="4"/>
        <v>31621</v>
      </c>
      <c r="AE32" s="38">
        <f t="shared" si="5"/>
        <v>632420</v>
      </c>
      <c r="AF32" s="37"/>
      <c r="AG32" s="38"/>
    </row>
    <row r="33" spans="1:33" ht="15" x14ac:dyDescent="0.2">
      <c r="A33" s="56">
        <v>72000</v>
      </c>
      <c r="B33" s="33">
        <v>24</v>
      </c>
      <c r="C33" s="5">
        <v>4</v>
      </c>
      <c r="D33" s="57">
        <v>27456</v>
      </c>
      <c r="E33" s="35">
        <f t="shared" si="0"/>
        <v>109824</v>
      </c>
      <c r="F33" s="34"/>
      <c r="G33" s="35">
        <f t="shared" si="1"/>
        <v>0</v>
      </c>
      <c r="H33" s="34"/>
      <c r="I33" s="35">
        <f t="shared" si="2"/>
        <v>0</v>
      </c>
      <c r="J33" s="34"/>
      <c r="K33" s="36">
        <f t="shared" si="3"/>
        <v>0</v>
      </c>
      <c r="L33" s="34"/>
      <c r="M33" s="35"/>
      <c r="N33" s="34"/>
      <c r="O33" s="35"/>
      <c r="P33" s="34"/>
      <c r="Q33" s="35"/>
      <c r="R33" s="34"/>
      <c r="S33" s="35"/>
      <c r="T33" s="34"/>
      <c r="U33" s="35"/>
      <c r="V33" s="34"/>
      <c r="W33" s="36"/>
      <c r="X33" s="34"/>
      <c r="Y33" s="36"/>
      <c r="Z33" s="34"/>
      <c r="AA33" s="35"/>
      <c r="AB33" s="34"/>
      <c r="AC33" s="35"/>
      <c r="AD33" s="37">
        <f t="shared" si="4"/>
        <v>27456</v>
      </c>
      <c r="AE33" s="38">
        <f t="shared" si="5"/>
        <v>109824</v>
      </c>
      <c r="AF33" s="37"/>
      <c r="AG33" s="38"/>
    </row>
    <row r="34" spans="1:33" ht="15" x14ac:dyDescent="0.2">
      <c r="A34" s="56">
        <v>1700000</v>
      </c>
      <c r="B34" s="33">
        <v>25</v>
      </c>
      <c r="C34" s="5">
        <v>200</v>
      </c>
      <c r="D34" s="34"/>
      <c r="E34" s="35">
        <f t="shared" si="0"/>
        <v>0</v>
      </c>
      <c r="F34" s="57">
        <v>6440</v>
      </c>
      <c r="G34" s="35">
        <f t="shared" si="1"/>
        <v>1288000</v>
      </c>
      <c r="H34" s="34"/>
      <c r="I34" s="35">
        <f t="shared" si="2"/>
        <v>0</v>
      </c>
      <c r="J34" s="34"/>
      <c r="K34" s="36">
        <f t="shared" si="3"/>
        <v>0</v>
      </c>
      <c r="L34" s="34"/>
      <c r="M34" s="35"/>
      <c r="N34" s="34"/>
      <c r="O34" s="35"/>
      <c r="P34" s="34"/>
      <c r="Q34" s="35"/>
      <c r="R34" s="34"/>
      <c r="S34" s="35"/>
      <c r="T34" s="34"/>
      <c r="U34" s="35"/>
      <c r="V34" s="34"/>
      <c r="W34" s="36"/>
      <c r="X34" s="34"/>
      <c r="Y34" s="36"/>
      <c r="Z34" s="34"/>
      <c r="AA34" s="35"/>
      <c r="AB34" s="34"/>
      <c r="AC34" s="35"/>
      <c r="AD34" s="37">
        <f t="shared" si="4"/>
        <v>6440</v>
      </c>
      <c r="AE34" s="38">
        <f t="shared" si="5"/>
        <v>1288000</v>
      </c>
      <c r="AF34" s="37"/>
      <c r="AG34" s="38"/>
    </row>
    <row r="35" spans="1:33" ht="15" x14ac:dyDescent="0.2">
      <c r="A35" s="56">
        <v>9000</v>
      </c>
      <c r="B35" s="33">
        <v>26</v>
      </c>
      <c r="C35" s="5">
        <v>6</v>
      </c>
      <c r="D35" s="57">
        <v>2130</v>
      </c>
      <c r="E35" s="35">
        <f t="shared" si="0"/>
        <v>12780</v>
      </c>
      <c r="F35" s="34"/>
      <c r="G35" s="35">
        <f t="shared" si="1"/>
        <v>0</v>
      </c>
      <c r="H35" s="34"/>
      <c r="I35" s="35">
        <f t="shared" si="2"/>
        <v>0</v>
      </c>
      <c r="J35" s="34"/>
      <c r="K35" s="36">
        <f t="shared" si="3"/>
        <v>0</v>
      </c>
      <c r="L35" s="34"/>
      <c r="M35" s="35"/>
      <c r="N35" s="34"/>
      <c r="O35" s="35"/>
      <c r="P35" s="34"/>
      <c r="Q35" s="35"/>
      <c r="R35" s="34"/>
      <c r="S35" s="35"/>
      <c r="T35" s="34"/>
      <c r="U35" s="35"/>
      <c r="V35" s="34"/>
      <c r="W35" s="36"/>
      <c r="X35" s="34"/>
      <c r="Y35" s="36"/>
      <c r="Z35" s="34"/>
      <c r="AA35" s="35"/>
      <c r="AB35" s="34"/>
      <c r="AC35" s="35"/>
      <c r="AD35" s="37">
        <f t="shared" si="4"/>
        <v>2130</v>
      </c>
      <c r="AE35" s="38">
        <f t="shared" si="5"/>
        <v>12780</v>
      </c>
      <c r="AF35" s="37"/>
      <c r="AG35" s="38"/>
    </row>
    <row r="36" spans="1:33" ht="15" x14ac:dyDescent="0.2">
      <c r="A36" s="56">
        <v>8800</v>
      </c>
      <c r="B36" s="33">
        <v>27</v>
      </c>
      <c r="C36" s="5">
        <v>4</v>
      </c>
      <c r="D36" s="57">
        <v>4360</v>
      </c>
      <c r="E36" s="35">
        <f t="shared" si="0"/>
        <v>17440</v>
      </c>
      <c r="F36" s="34"/>
      <c r="G36" s="35">
        <f t="shared" si="1"/>
        <v>0</v>
      </c>
      <c r="H36" s="34"/>
      <c r="I36" s="35">
        <f t="shared" si="2"/>
        <v>0</v>
      </c>
      <c r="J36" s="34"/>
      <c r="K36" s="36">
        <f t="shared" si="3"/>
        <v>0</v>
      </c>
      <c r="L36" s="34"/>
      <c r="M36" s="35"/>
      <c r="N36" s="34"/>
      <c r="O36" s="35"/>
      <c r="P36" s="34"/>
      <c r="Q36" s="35"/>
      <c r="R36" s="34"/>
      <c r="S36" s="35"/>
      <c r="T36" s="34"/>
      <c r="U36" s="35"/>
      <c r="V36" s="34"/>
      <c r="W36" s="36"/>
      <c r="X36" s="34"/>
      <c r="Y36" s="36"/>
      <c r="Z36" s="34"/>
      <c r="AA36" s="35"/>
      <c r="AB36" s="34"/>
      <c r="AC36" s="35"/>
      <c r="AD36" s="37">
        <f t="shared" si="4"/>
        <v>4360</v>
      </c>
      <c r="AE36" s="38">
        <f t="shared" si="5"/>
        <v>17440</v>
      </c>
      <c r="AF36" s="37"/>
      <c r="AG36" s="38"/>
    </row>
    <row r="37" spans="1:33" ht="15" x14ac:dyDescent="0.2">
      <c r="A37" s="56">
        <v>26400</v>
      </c>
      <c r="B37" s="33">
        <v>28</v>
      </c>
      <c r="C37" s="5">
        <v>8</v>
      </c>
      <c r="D37" s="34"/>
      <c r="E37" s="35">
        <f t="shared" si="0"/>
        <v>0</v>
      </c>
      <c r="F37" s="57">
        <v>3897</v>
      </c>
      <c r="G37" s="35">
        <f t="shared" si="1"/>
        <v>31176</v>
      </c>
      <c r="H37" s="34"/>
      <c r="I37" s="35">
        <f t="shared" si="2"/>
        <v>0</v>
      </c>
      <c r="J37" s="34"/>
      <c r="K37" s="36">
        <f t="shared" si="3"/>
        <v>0</v>
      </c>
      <c r="L37" s="34"/>
      <c r="M37" s="35"/>
      <c r="N37" s="34"/>
      <c r="O37" s="35"/>
      <c r="P37" s="34"/>
      <c r="Q37" s="35"/>
      <c r="R37" s="34"/>
      <c r="S37" s="35"/>
      <c r="T37" s="34"/>
      <c r="U37" s="35"/>
      <c r="V37" s="34"/>
      <c r="W37" s="36"/>
      <c r="X37" s="34"/>
      <c r="Y37" s="36"/>
      <c r="Z37" s="34"/>
      <c r="AA37" s="35"/>
      <c r="AB37" s="34"/>
      <c r="AC37" s="35"/>
      <c r="AD37" s="37">
        <f t="shared" si="4"/>
        <v>3897</v>
      </c>
      <c r="AE37" s="38">
        <f t="shared" si="5"/>
        <v>31176</v>
      </c>
      <c r="AF37" s="37"/>
      <c r="AG37" s="38"/>
    </row>
    <row r="38" spans="1:33" ht="15" x14ac:dyDescent="0.2">
      <c r="A38" s="56">
        <v>42400</v>
      </c>
      <c r="B38" s="33">
        <v>29</v>
      </c>
      <c r="C38" s="5">
        <v>8</v>
      </c>
      <c r="D38" s="34"/>
      <c r="E38" s="35">
        <f t="shared" si="0"/>
        <v>0</v>
      </c>
      <c r="F38" s="57">
        <v>6328</v>
      </c>
      <c r="G38" s="35">
        <f t="shared" si="1"/>
        <v>50624</v>
      </c>
      <c r="H38" s="34"/>
      <c r="I38" s="35">
        <f t="shared" si="2"/>
        <v>0</v>
      </c>
      <c r="J38" s="34"/>
      <c r="K38" s="36">
        <f t="shared" si="3"/>
        <v>0</v>
      </c>
      <c r="L38" s="34"/>
      <c r="M38" s="35"/>
      <c r="N38" s="34"/>
      <c r="O38" s="35"/>
      <c r="P38" s="34"/>
      <c r="Q38" s="35"/>
      <c r="R38" s="34"/>
      <c r="S38" s="35"/>
      <c r="T38" s="34"/>
      <c r="U38" s="35"/>
      <c r="V38" s="34"/>
      <c r="W38" s="36"/>
      <c r="X38" s="34"/>
      <c r="Y38" s="36"/>
      <c r="Z38" s="34"/>
      <c r="AA38" s="35"/>
      <c r="AB38" s="34"/>
      <c r="AC38" s="35"/>
      <c r="AD38" s="37">
        <f t="shared" si="4"/>
        <v>6328</v>
      </c>
      <c r="AE38" s="38">
        <f t="shared" si="5"/>
        <v>50624</v>
      </c>
      <c r="AF38" s="37"/>
      <c r="AG38" s="38"/>
    </row>
    <row r="39" spans="1:33" ht="15" x14ac:dyDescent="0.2">
      <c r="A39" s="56">
        <v>18000</v>
      </c>
      <c r="B39" s="33">
        <v>30</v>
      </c>
      <c r="C39" s="5">
        <v>20</v>
      </c>
      <c r="D39" s="34"/>
      <c r="E39" s="35">
        <f t="shared" si="0"/>
        <v>0</v>
      </c>
      <c r="F39" s="57">
        <v>1380</v>
      </c>
      <c r="G39" s="35">
        <f t="shared" si="1"/>
        <v>27600</v>
      </c>
      <c r="H39" s="34"/>
      <c r="I39" s="35">
        <f t="shared" si="2"/>
        <v>0</v>
      </c>
      <c r="J39" s="34"/>
      <c r="K39" s="36">
        <f t="shared" si="3"/>
        <v>0</v>
      </c>
      <c r="L39" s="34"/>
      <c r="M39" s="35"/>
      <c r="N39" s="34"/>
      <c r="O39" s="35"/>
      <c r="P39" s="34"/>
      <c r="Q39" s="35"/>
      <c r="R39" s="34"/>
      <c r="S39" s="35"/>
      <c r="T39" s="34"/>
      <c r="U39" s="35"/>
      <c r="V39" s="34"/>
      <c r="W39" s="36"/>
      <c r="X39" s="34"/>
      <c r="Y39" s="36"/>
      <c r="Z39" s="34"/>
      <c r="AA39" s="35"/>
      <c r="AB39" s="34"/>
      <c r="AC39" s="35"/>
      <c r="AD39" s="37">
        <f t="shared" si="4"/>
        <v>1380</v>
      </c>
      <c r="AE39" s="38">
        <f t="shared" si="5"/>
        <v>27600</v>
      </c>
      <c r="AF39" s="37"/>
      <c r="AG39" s="38"/>
    </row>
    <row r="40" spans="1:33" ht="15" x14ac:dyDescent="0.2">
      <c r="A40" s="56">
        <v>11250</v>
      </c>
      <c r="B40" s="33">
        <v>31</v>
      </c>
      <c r="C40" s="5">
        <v>15</v>
      </c>
      <c r="D40" s="34"/>
      <c r="E40" s="35">
        <f t="shared" si="0"/>
        <v>0</v>
      </c>
      <c r="F40" s="57">
        <v>644</v>
      </c>
      <c r="G40" s="35">
        <f t="shared" si="1"/>
        <v>9660</v>
      </c>
      <c r="H40" s="34"/>
      <c r="I40" s="35">
        <f t="shared" si="2"/>
        <v>0</v>
      </c>
      <c r="J40" s="34"/>
      <c r="K40" s="36">
        <f t="shared" si="3"/>
        <v>0</v>
      </c>
      <c r="L40" s="34"/>
      <c r="M40" s="35"/>
      <c r="N40" s="34"/>
      <c r="O40" s="35"/>
      <c r="P40" s="34"/>
      <c r="Q40" s="35"/>
      <c r="R40" s="34"/>
      <c r="S40" s="35"/>
      <c r="T40" s="34"/>
      <c r="U40" s="35"/>
      <c r="V40" s="34"/>
      <c r="W40" s="36"/>
      <c r="X40" s="34"/>
      <c r="Y40" s="36"/>
      <c r="Z40" s="34"/>
      <c r="AA40" s="35"/>
      <c r="AB40" s="34"/>
      <c r="AC40" s="35"/>
      <c r="AD40" s="37">
        <f t="shared" si="4"/>
        <v>644</v>
      </c>
      <c r="AE40" s="38">
        <f t="shared" si="5"/>
        <v>9660</v>
      </c>
      <c r="AF40" s="37"/>
      <c r="AG40" s="38"/>
    </row>
    <row r="41" spans="1:33" ht="15" x14ac:dyDescent="0.2">
      <c r="A41" s="56">
        <v>12500</v>
      </c>
      <c r="B41" s="33">
        <v>32</v>
      </c>
      <c r="C41" s="5">
        <v>25</v>
      </c>
      <c r="D41" s="57">
        <v>695</v>
      </c>
      <c r="E41" s="35">
        <f t="shared" si="0"/>
        <v>17375</v>
      </c>
      <c r="F41" s="34"/>
      <c r="G41" s="35">
        <f t="shared" si="1"/>
        <v>0</v>
      </c>
      <c r="H41" s="34"/>
      <c r="I41" s="35">
        <f t="shared" si="2"/>
        <v>0</v>
      </c>
      <c r="J41" s="34"/>
      <c r="K41" s="36">
        <f t="shared" si="3"/>
        <v>0</v>
      </c>
      <c r="L41" s="34"/>
      <c r="M41" s="35"/>
      <c r="N41" s="34"/>
      <c r="O41" s="35"/>
      <c r="P41" s="34"/>
      <c r="Q41" s="35"/>
      <c r="R41" s="34"/>
      <c r="S41" s="35"/>
      <c r="T41" s="34"/>
      <c r="U41" s="35"/>
      <c r="V41" s="34"/>
      <c r="W41" s="36"/>
      <c r="X41" s="34"/>
      <c r="Y41" s="36"/>
      <c r="Z41" s="34"/>
      <c r="AA41" s="35"/>
      <c r="AB41" s="34"/>
      <c r="AC41" s="35"/>
      <c r="AD41" s="37">
        <f t="shared" si="4"/>
        <v>695</v>
      </c>
      <c r="AE41" s="38">
        <f t="shared" si="5"/>
        <v>17375</v>
      </c>
      <c r="AF41" s="37"/>
      <c r="AG41" s="38"/>
    </row>
    <row r="42" spans="1:33" ht="15" x14ac:dyDescent="0.2">
      <c r="A42" s="56">
        <v>8000</v>
      </c>
      <c r="B42" s="33">
        <v>33</v>
      </c>
      <c r="C42" s="5">
        <v>20</v>
      </c>
      <c r="D42" s="57">
        <v>649</v>
      </c>
      <c r="E42" s="35">
        <f t="shared" si="0"/>
        <v>12980</v>
      </c>
      <c r="F42" s="34"/>
      <c r="G42" s="35">
        <f t="shared" si="1"/>
        <v>0</v>
      </c>
      <c r="H42" s="34"/>
      <c r="I42" s="35">
        <f t="shared" si="2"/>
        <v>0</v>
      </c>
      <c r="J42" s="34"/>
      <c r="K42" s="36">
        <f t="shared" si="3"/>
        <v>0</v>
      </c>
      <c r="L42" s="34"/>
      <c r="M42" s="35"/>
      <c r="N42" s="34"/>
      <c r="O42" s="35"/>
      <c r="P42" s="34"/>
      <c r="Q42" s="35"/>
      <c r="R42" s="34"/>
      <c r="S42" s="35"/>
      <c r="T42" s="34"/>
      <c r="U42" s="35"/>
      <c r="V42" s="34"/>
      <c r="W42" s="36"/>
      <c r="X42" s="34"/>
      <c r="Y42" s="36"/>
      <c r="Z42" s="34"/>
      <c r="AA42" s="35"/>
      <c r="AB42" s="34"/>
      <c r="AC42" s="35"/>
      <c r="AD42" s="37">
        <f t="shared" si="4"/>
        <v>649</v>
      </c>
      <c r="AE42" s="38">
        <f t="shared" si="5"/>
        <v>12980</v>
      </c>
      <c r="AF42" s="37"/>
      <c r="AG42" s="38"/>
    </row>
    <row r="43" spans="1:33" ht="15" x14ac:dyDescent="0.2">
      <c r="A43" s="56">
        <v>2840</v>
      </c>
      <c r="B43" s="33">
        <v>34</v>
      </c>
      <c r="C43" s="5">
        <v>10</v>
      </c>
      <c r="D43" s="34"/>
      <c r="E43" s="35">
        <f t="shared" si="0"/>
        <v>0</v>
      </c>
      <c r="F43" s="57">
        <v>295</v>
      </c>
      <c r="G43" s="35">
        <f t="shared" si="1"/>
        <v>2950</v>
      </c>
      <c r="H43" s="34"/>
      <c r="I43" s="35">
        <f t="shared" si="2"/>
        <v>0</v>
      </c>
      <c r="J43" s="34"/>
      <c r="K43" s="36">
        <f t="shared" si="3"/>
        <v>0</v>
      </c>
      <c r="L43" s="34"/>
      <c r="M43" s="35"/>
      <c r="N43" s="34"/>
      <c r="O43" s="35"/>
      <c r="P43" s="34"/>
      <c r="Q43" s="35"/>
      <c r="R43" s="34"/>
      <c r="S43" s="35"/>
      <c r="T43" s="34"/>
      <c r="U43" s="35"/>
      <c r="V43" s="34"/>
      <c r="W43" s="36"/>
      <c r="X43" s="34"/>
      <c r="Y43" s="36"/>
      <c r="Z43" s="34"/>
      <c r="AA43" s="35"/>
      <c r="AB43" s="34"/>
      <c r="AC43" s="35"/>
      <c r="AD43" s="37">
        <f t="shared" si="4"/>
        <v>295</v>
      </c>
      <c r="AE43" s="38">
        <f t="shared" si="5"/>
        <v>2950</v>
      </c>
      <c r="AF43" s="37"/>
      <c r="AG43" s="38"/>
    </row>
    <row r="44" spans="1:33" ht="15" x14ac:dyDescent="0.2">
      <c r="A44" s="56">
        <v>24000</v>
      </c>
      <c r="B44" s="33">
        <v>35</v>
      </c>
      <c r="C44" s="5">
        <v>12</v>
      </c>
      <c r="D44" s="57">
        <v>3900</v>
      </c>
      <c r="E44" s="35">
        <f t="shared" si="0"/>
        <v>46800</v>
      </c>
      <c r="F44" s="34"/>
      <c r="G44" s="35">
        <f t="shared" si="1"/>
        <v>0</v>
      </c>
      <c r="H44" s="34"/>
      <c r="I44" s="35">
        <f t="shared" si="2"/>
        <v>0</v>
      </c>
      <c r="J44" s="34"/>
      <c r="K44" s="36">
        <f t="shared" si="3"/>
        <v>0</v>
      </c>
      <c r="L44" s="34"/>
      <c r="M44" s="35"/>
      <c r="N44" s="34"/>
      <c r="O44" s="35"/>
      <c r="P44" s="34"/>
      <c r="Q44" s="35"/>
      <c r="R44" s="34"/>
      <c r="S44" s="35"/>
      <c r="T44" s="34"/>
      <c r="U44" s="35"/>
      <c r="V44" s="34"/>
      <c r="W44" s="36"/>
      <c r="X44" s="34"/>
      <c r="Y44" s="36"/>
      <c r="Z44" s="34"/>
      <c r="AA44" s="35"/>
      <c r="AB44" s="34"/>
      <c r="AC44" s="35"/>
      <c r="AD44" s="37">
        <f t="shared" si="4"/>
        <v>3900</v>
      </c>
      <c r="AE44" s="38">
        <f t="shared" si="5"/>
        <v>46800</v>
      </c>
      <c r="AF44" s="37"/>
      <c r="AG44" s="38"/>
    </row>
    <row r="45" spans="1:33" ht="15" x14ac:dyDescent="0.2">
      <c r="A45" s="56">
        <v>22800</v>
      </c>
      <c r="B45" s="33">
        <v>36</v>
      </c>
      <c r="C45" s="5">
        <v>6</v>
      </c>
      <c r="D45" s="58"/>
      <c r="E45" s="59">
        <f t="shared" si="0"/>
        <v>0</v>
      </c>
      <c r="F45" s="58"/>
      <c r="G45" s="59">
        <f t="shared" si="1"/>
        <v>0</v>
      </c>
      <c r="H45" s="58"/>
      <c r="I45" s="59">
        <f t="shared" si="2"/>
        <v>0</v>
      </c>
      <c r="J45" s="58"/>
      <c r="K45" s="59">
        <f t="shared" si="3"/>
        <v>0</v>
      </c>
      <c r="L45" s="58"/>
      <c r="M45" s="59"/>
      <c r="N45" s="58"/>
      <c r="O45" s="59"/>
      <c r="P45" s="58"/>
      <c r="Q45" s="59"/>
      <c r="R45" s="58"/>
      <c r="S45" s="59"/>
      <c r="T45" s="58"/>
      <c r="U45" s="59"/>
      <c r="V45" s="58"/>
      <c r="W45" s="59"/>
      <c r="X45" s="58"/>
      <c r="Y45" s="59"/>
      <c r="Z45" s="58"/>
      <c r="AA45" s="59"/>
      <c r="AB45" s="58"/>
      <c r="AC45" s="59"/>
      <c r="AD45" s="60">
        <f t="shared" si="4"/>
        <v>0</v>
      </c>
      <c r="AE45" s="61">
        <f t="shared" si="5"/>
        <v>0</v>
      </c>
      <c r="AF45" s="37"/>
      <c r="AG45" s="38"/>
    </row>
    <row r="46" spans="1:33" ht="15" x14ac:dyDescent="0.2">
      <c r="A46" s="56">
        <v>15900</v>
      </c>
      <c r="B46" s="33">
        <v>37</v>
      </c>
      <c r="C46" s="5">
        <v>6</v>
      </c>
      <c r="D46" s="57">
        <v>2620</v>
      </c>
      <c r="E46" s="35">
        <f t="shared" si="0"/>
        <v>15720</v>
      </c>
      <c r="F46" s="34"/>
      <c r="G46" s="35">
        <f t="shared" si="1"/>
        <v>0</v>
      </c>
      <c r="H46" s="34"/>
      <c r="I46" s="35">
        <f t="shared" si="2"/>
        <v>0</v>
      </c>
      <c r="J46" s="34"/>
      <c r="K46" s="36">
        <f t="shared" si="3"/>
        <v>0</v>
      </c>
      <c r="L46" s="34"/>
      <c r="M46" s="35"/>
      <c r="N46" s="34"/>
      <c r="O46" s="35"/>
      <c r="P46" s="34"/>
      <c r="Q46" s="35"/>
      <c r="R46" s="34"/>
      <c r="S46" s="35"/>
      <c r="T46" s="34"/>
      <c r="U46" s="35"/>
      <c r="V46" s="34"/>
      <c r="W46" s="36"/>
      <c r="X46" s="34"/>
      <c r="Y46" s="36"/>
      <c r="Z46" s="34"/>
      <c r="AA46" s="35"/>
      <c r="AB46" s="34"/>
      <c r="AC46" s="35"/>
      <c r="AD46" s="37">
        <f t="shared" si="4"/>
        <v>2620</v>
      </c>
      <c r="AE46" s="38">
        <f t="shared" si="5"/>
        <v>15720</v>
      </c>
      <c r="AF46" s="37"/>
      <c r="AG46" s="38"/>
    </row>
    <row r="47" spans="1:33" ht="15" x14ac:dyDescent="0.2">
      <c r="A47" s="56">
        <v>7920</v>
      </c>
      <c r="B47" s="33">
        <v>38</v>
      </c>
      <c r="C47" s="5">
        <v>6</v>
      </c>
      <c r="D47" s="57">
        <v>1638</v>
      </c>
      <c r="E47" s="35">
        <f t="shared" si="0"/>
        <v>9828</v>
      </c>
      <c r="F47" s="34"/>
      <c r="G47" s="35">
        <f t="shared" si="1"/>
        <v>0</v>
      </c>
      <c r="H47" s="34"/>
      <c r="I47" s="35">
        <f t="shared" si="2"/>
        <v>0</v>
      </c>
      <c r="J47" s="34"/>
      <c r="K47" s="36">
        <f t="shared" si="3"/>
        <v>0</v>
      </c>
      <c r="L47" s="34"/>
      <c r="M47" s="35"/>
      <c r="N47" s="34"/>
      <c r="O47" s="35"/>
      <c r="P47" s="34"/>
      <c r="Q47" s="35"/>
      <c r="R47" s="34"/>
      <c r="S47" s="35"/>
      <c r="T47" s="34"/>
      <c r="U47" s="35"/>
      <c r="V47" s="34"/>
      <c r="W47" s="36"/>
      <c r="X47" s="34"/>
      <c r="Y47" s="36"/>
      <c r="Z47" s="34"/>
      <c r="AA47" s="35"/>
      <c r="AB47" s="34"/>
      <c r="AC47" s="35"/>
      <c r="AD47" s="37">
        <f t="shared" si="4"/>
        <v>1638</v>
      </c>
      <c r="AE47" s="38">
        <f t="shared" si="5"/>
        <v>9828</v>
      </c>
      <c r="AF47" s="37"/>
      <c r="AG47" s="38"/>
    </row>
    <row r="48" spans="1:33" ht="15" x14ac:dyDescent="0.2">
      <c r="A48" s="56">
        <v>6000</v>
      </c>
      <c r="B48" s="33">
        <v>39</v>
      </c>
      <c r="C48" s="5">
        <v>6</v>
      </c>
      <c r="D48" s="57">
        <v>1499</v>
      </c>
      <c r="E48" s="35">
        <f t="shared" si="0"/>
        <v>8994</v>
      </c>
      <c r="F48" s="34"/>
      <c r="G48" s="35">
        <f t="shared" si="1"/>
        <v>0</v>
      </c>
      <c r="H48" s="34"/>
      <c r="I48" s="35">
        <f t="shared" si="2"/>
        <v>0</v>
      </c>
      <c r="J48" s="34"/>
      <c r="K48" s="36">
        <f t="shared" si="3"/>
        <v>0</v>
      </c>
      <c r="L48" s="34"/>
      <c r="M48" s="35"/>
      <c r="N48" s="34"/>
      <c r="O48" s="35"/>
      <c r="P48" s="34"/>
      <c r="Q48" s="35"/>
      <c r="R48" s="34"/>
      <c r="S48" s="35"/>
      <c r="T48" s="34"/>
      <c r="U48" s="35"/>
      <c r="V48" s="34"/>
      <c r="W48" s="36"/>
      <c r="X48" s="34"/>
      <c r="Y48" s="36"/>
      <c r="Z48" s="34"/>
      <c r="AA48" s="35"/>
      <c r="AB48" s="34"/>
      <c r="AC48" s="35"/>
      <c r="AD48" s="37">
        <f t="shared" si="4"/>
        <v>1499</v>
      </c>
      <c r="AE48" s="38">
        <f t="shared" si="5"/>
        <v>8994</v>
      </c>
      <c r="AF48" s="37"/>
      <c r="AG48" s="38"/>
    </row>
    <row r="49" spans="1:33" ht="15" x14ac:dyDescent="0.2">
      <c r="A49" s="56">
        <v>33000</v>
      </c>
      <c r="B49" s="33">
        <v>40</v>
      </c>
      <c r="C49" s="5">
        <v>6</v>
      </c>
      <c r="D49" s="57">
        <v>4990</v>
      </c>
      <c r="E49" s="35">
        <f t="shared" si="0"/>
        <v>29940</v>
      </c>
      <c r="F49" s="34"/>
      <c r="G49" s="35">
        <f t="shared" si="1"/>
        <v>0</v>
      </c>
      <c r="H49" s="34"/>
      <c r="I49" s="35">
        <f t="shared" si="2"/>
        <v>0</v>
      </c>
      <c r="J49" s="34"/>
      <c r="K49" s="36">
        <f t="shared" si="3"/>
        <v>0</v>
      </c>
      <c r="L49" s="34"/>
      <c r="M49" s="35"/>
      <c r="N49" s="34"/>
      <c r="O49" s="35"/>
      <c r="P49" s="34"/>
      <c r="Q49" s="35"/>
      <c r="R49" s="34"/>
      <c r="S49" s="35"/>
      <c r="T49" s="34"/>
      <c r="U49" s="35"/>
      <c r="V49" s="34"/>
      <c r="W49" s="36"/>
      <c r="X49" s="34"/>
      <c r="Y49" s="36"/>
      <c r="Z49" s="34"/>
      <c r="AA49" s="35"/>
      <c r="AB49" s="34"/>
      <c r="AC49" s="35"/>
      <c r="AD49" s="37">
        <f t="shared" si="4"/>
        <v>4990</v>
      </c>
      <c r="AE49" s="38">
        <f t="shared" si="5"/>
        <v>29940</v>
      </c>
      <c r="AF49" s="37"/>
      <c r="AG49" s="38"/>
    </row>
    <row r="50" spans="1:33" ht="15" x14ac:dyDescent="0.2">
      <c r="A50" s="56">
        <v>7500</v>
      </c>
      <c r="B50" s="33">
        <v>41</v>
      </c>
      <c r="C50" s="5">
        <v>3</v>
      </c>
      <c r="D50" s="57">
        <v>2661</v>
      </c>
      <c r="E50" s="35">
        <f t="shared" si="0"/>
        <v>7983</v>
      </c>
      <c r="F50" s="34"/>
      <c r="G50" s="35">
        <f t="shared" si="1"/>
        <v>0</v>
      </c>
      <c r="H50" s="34"/>
      <c r="I50" s="35">
        <f t="shared" si="2"/>
        <v>0</v>
      </c>
      <c r="J50" s="34"/>
      <c r="K50" s="36">
        <f t="shared" si="3"/>
        <v>0</v>
      </c>
      <c r="L50" s="34"/>
      <c r="M50" s="35"/>
      <c r="N50" s="34"/>
      <c r="O50" s="35"/>
      <c r="P50" s="34"/>
      <c r="Q50" s="35"/>
      <c r="R50" s="34"/>
      <c r="S50" s="35"/>
      <c r="T50" s="34"/>
      <c r="U50" s="35"/>
      <c r="V50" s="34"/>
      <c r="W50" s="36"/>
      <c r="X50" s="34"/>
      <c r="Y50" s="36"/>
      <c r="Z50" s="34"/>
      <c r="AA50" s="35"/>
      <c r="AB50" s="34"/>
      <c r="AC50" s="35"/>
      <c r="AD50" s="37">
        <f t="shared" si="4"/>
        <v>2661</v>
      </c>
      <c r="AE50" s="38">
        <f t="shared" si="5"/>
        <v>7983</v>
      </c>
      <c r="AF50" s="37"/>
      <c r="AG50" s="38"/>
    </row>
    <row r="51" spans="1:33" ht="15" x14ac:dyDescent="0.2">
      <c r="A51" s="56">
        <v>6000</v>
      </c>
      <c r="B51" s="33">
        <v>42</v>
      </c>
      <c r="C51" s="5">
        <v>5</v>
      </c>
      <c r="D51" s="34"/>
      <c r="E51" s="35">
        <f t="shared" si="0"/>
        <v>0</v>
      </c>
      <c r="F51" s="57">
        <v>1322</v>
      </c>
      <c r="G51" s="35">
        <f t="shared" si="1"/>
        <v>6610</v>
      </c>
      <c r="H51" s="34"/>
      <c r="I51" s="35">
        <f t="shared" si="2"/>
        <v>0</v>
      </c>
      <c r="J51" s="34"/>
      <c r="K51" s="36">
        <f t="shared" si="3"/>
        <v>0</v>
      </c>
      <c r="L51" s="34"/>
      <c r="M51" s="35"/>
      <c r="N51" s="34"/>
      <c r="O51" s="35"/>
      <c r="P51" s="34"/>
      <c r="Q51" s="35"/>
      <c r="R51" s="34"/>
      <c r="S51" s="35"/>
      <c r="T51" s="34"/>
      <c r="U51" s="35"/>
      <c r="V51" s="34"/>
      <c r="W51" s="36"/>
      <c r="X51" s="34"/>
      <c r="Y51" s="36"/>
      <c r="Z51" s="34"/>
      <c r="AA51" s="35"/>
      <c r="AB51" s="34"/>
      <c r="AC51" s="35"/>
      <c r="AD51" s="37">
        <f t="shared" si="4"/>
        <v>1322</v>
      </c>
      <c r="AE51" s="38">
        <f t="shared" si="5"/>
        <v>6610</v>
      </c>
      <c r="AF51" s="37"/>
      <c r="AG51" s="38"/>
    </row>
    <row r="52" spans="1:33" ht="15" x14ac:dyDescent="0.2">
      <c r="A52" s="56">
        <v>30000</v>
      </c>
      <c r="B52" s="33">
        <v>43</v>
      </c>
      <c r="C52" s="5">
        <v>2</v>
      </c>
      <c r="D52" s="57">
        <v>29770</v>
      </c>
      <c r="E52" s="35">
        <f t="shared" si="0"/>
        <v>59540</v>
      </c>
      <c r="F52" s="34"/>
      <c r="G52" s="35">
        <f t="shared" si="1"/>
        <v>0</v>
      </c>
      <c r="H52" s="34"/>
      <c r="I52" s="35">
        <f t="shared" si="2"/>
        <v>0</v>
      </c>
      <c r="J52" s="34"/>
      <c r="K52" s="36">
        <f t="shared" si="3"/>
        <v>0</v>
      </c>
      <c r="L52" s="34"/>
      <c r="M52" s="35"/>
      <c r="N52" s="34"/>
      <c r="O52" s="35"/>
      <c r="P52" s="34"/>
      <c r="Q52" s="35"/>
      <c r="R52" s="34"/>
      <c r="S52" s="35"/>
      <c r="T52" s="34"/>
      <c r="U52" s="35"/>
      <c r="V52" s="34"/>
      <c r="W52" s="36"/>
      <c r="X52" s="34"/>
      <c r="Y52" s="36"/>
      <c r="Z52" s="34"/>
      <c r="AA52" s="35"/>
      <c r="AB52" s="34"/>
      <c r="AC52" s="35"/>
      <c r="AD52" s="37">
        <f t="shared" si="4"/>
        <v>29770</v>
      </c>
      <c r="AE52" s="38">
        <f t="shared" si="5"/>
        <v>59540</v>
      </c>
      <c r="AF52" s="37"/>
      <c r="AG52" s="38"/>
    </row>
    <row r="53" spans="1:33" ht="15.75" thickBot="1" x14ac:dyDescent="0.25">
      <c r="A53" s="56">
        <v>24000</v>
      </c>
      <c r="B53" s="33">
        <v>44</v>
      </c>
      <c r="C53" s="5">
        <v>2</v>
      </c>
      <c r="D53" s="34"/>
      <c r="E53" s="35">
        <f t="shared" si="0"/>
        <v>0</v>
      </c>
      <c r="F53" s="57">
        <v>11200</v>
      </c>
      <c r="G53" s="35">
        <f t="shared" si="1"/>
        <v>22400</v>
      </c>
      <c r="H53" s="34"/>
      <c r="I53" s="35">
        <f t="shared" si="2"/>
        <v>0</v>
      </c>
      <c r="J53" s="34"/>
      <c r="K53" s="36">
        <f t="shared" si="3"/>
        <v>0</v>
      </c>
      <c r="L53" s="34"/>
      <c r="M53" s="35"/>
      <c r="N53" s="34"/>
      <c r="O53" s="35"/>
      <c r="P53" s="34"/>
      <c r="Q53" s="35"/>
      <c r="R53" s="34"/>
      <c r="S53" s="35"/>
      <c r="T53" s="34"/>
      <c r="U53" s="35"/>
      <c r="V53" s="34"/>
      <c r="W53" s="36"/>
      <c r="X53" s="34"/>
      <c r="Y53" s="36"/>
      <c r="Z53" s="34"/>
      <c r="AA53" s="35"/>
      <c r="AB53" s="34"/>
      <c r="AC53" s="35"/>
      <c r="AD53" s="37">
        <f t="shared" si="4"/>
        <v>11200</v>
      </c>
      <c r="AE53" s="38">
        <f t="shared" si="5"/>
        <v>22400</v>
      </c>
      <c r="AF53" s="37"/>
      <c r="AG53" s="38"/>
    </row>
    <row r="54" spans="1:33" ht="13.5" thickBot="1" x14ac:dyDescent="0.25">
      <c r="A54" s="56">
        <f>SUM(A10:A53)</f>
        <v>9713610</v>
      </c>
      <c r="B54" s="39" t="s">
        <v>1</v>
      </c>
      <c r="C54" s="8"/>
      <c r="D54" s="40"/>
      <c r="E54" s="42">
        <f>SUM(E10:E53)</f>
        <v>8533092</v>
      </c>
      <c r="F54" s="41"/>
      <c r="G54" s="42">
        <f>SUM(G10:G53)</f>
        <v>1936480</v>
      </c>
      <c r="H54" s="41"/>
      <c r="I54" s="42">
        <f>SUM(I10:I53)</f>
        <v>0</v>
      </c>
      <c r="J54" s="41"/>
      <c r="K54" s="42">
        <f>SUM(K10:K53)</f>
        <v>404400</v>
      </c>
      <c r="L54" s="41"/>
      <c r="M54" s="43">
        <f>SUM(M8:M53)</f>
        <v>0</v>
      </c>
      <c r="N54" s="41"/>
      <c r="O54" s="43">
        <f>SUM(O8:O53)</f>
        <v>0</v>
      </c>
      <c r="P54" s="41"/>
      <c r="Q54" s="43">
        <f>SUM(Q10:Q53)</f>
        <v>0</v>
      </c>
      <c r="R54" s="41"/>
      <c r="S54" s="43">
        <f>SUM(S8:S53)</f>
        <v>0</v>
      </c>
      <c r="T54" s="41"/>
      <c r="U54" s="43">
        <f>SUM(U8:U53)</f>
        <v>0</v>
      </c>
      <c r="V54" s="44"/>
      <c r="W54" s="42">
        <f>SUM(W10:W53)</f>
        <v>0</v>
      </c>
      <c r="X54" s="45"/>
      <c r="Y54" s="42">
        <f>SUM(Y10:Y53)</f>
        <v>0</v>
      </c>
      <c r="Z54" s="46"/>
      <c r="AA54" s="47">
        <f>+AA10</f>
        <v>0</v>
      </c>
      <c r="AB54" s="41"/>
      <c r="AC54" s="48">
        <f>SUM(AC10:AC53)</f>
        <v>0</v>
      </c>
      <c r="AD54" s="49" t="s">
        <v>20</v>
      </c>
      <c r="AE54" s="42">
        <f>SUM(AE10:AE53)</f>
        <v>10873972</v>
      </c>
      <c r="AF54" s="49" t="s">
        <v>20</v>
      </c>
      <c r="AG54" s="42">
        <f>SUM(AG10:AG53)</f>
        <v>237250</v>
      </c>
    </row>
    <row r="55" spans="1:33" x14ac:dyDescent="0.2">
      <c r="W55" s="50"/>
    </row>
    <row r="58" spans="1:33" x14ac:dyDescent="0.2">
      <c r="B58" s="51"/>
      <c r="J58" s="52">
        <f>+K54+G54+E54</f>
        <v>10873972</v>
      </c>
    </row>
    <row r="70" spans="2:2" ht="15" x14ac:dyDescent="0.25">
      <c r="B70" s="53"/>
    </row>
  </sheetData>
  <mergeCells count="25">
    <mergeCell ref="D2:Y2"/>
    <mergeCell ref="D3:Y3"/>
    <mergeCell ref="D5:E5"/>
    <mergeCell ref="F5:G5"/>
    <mergeCell ref="H5:I5"/>
    <mergeCell ref="J5:K5"/>
    <mergeCell ref="L5:U5"/>
    <mergeCell ref="V5:W5"/>
    <mergeCell ref="X5:AA5"/>
    <mergeCell ref="AB6:AC6"/>
    <mergeCell ref="AB5:AC5"/>
    <mergeCell ref="AD5:AE6"/>
    <mergeCell ref="AF5:AG6"/>
    <mergeCell ref="D6:E6"/>
    <mergeCell ref="F6:G6"/>
    <mergeCell ref="H6:I6"/>
    <mergeCell ref="J6:K6"/>
    <mergeCell ref="L6:M6"/>
    <mergeCell ref="N6:O6"/>
    <mergeCell ref="P6:Q6"/>
    <mergeCell ref="R6:S6"/>
    <mergeCell ref="T6:U6"/>
    <mergeCell ref="V6:W6"/>
    <mergeCell ref="X6:Y6"/>
    <mergeCell ref="Z6:AA6"/>
  </mergeCells>
  <conditionalFormatting sqref="Z10:Z53 V10:V53 AB10:AB53 L10:L53 N10:N53 F10:F53 X10:X53 H10:H53 J10:J53 P10:P53 R10:R53 T10:T53 D10:D53">
    <cfRule type="cellIs" dxfId="2" priority="1" stopIfTrue="1" operator="equal">
      <formula>0</formula>
    </cfRule>
    <cfRule type="cellIs" dxfId="1" priority="2" stopIfTrue="1" operator="equal">
      <formula>$AD10</formula>
    </cfRule>
    <cfRule type="cellIs" dxfId="0" priority="3" stopIfTrue="1" operator="equal">
      <formula>$AF10</formula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P1:LM1"/>
  <sheetViews>
    <sheetView topLeftCell="A16" workbookViewId="0">
      <selection activeCell="H19" sqref="H19"/>
    </sheetView>
  </sheetViews>
  <sheetFormatPr baseColWidth="10" defaultRowHeight="12.75" x14ac:dyDescent="0.2"/>
  <sheetData>
    <row r="1" spans="16:325" x14ac:dyDescent="0.2">
      <c r="P1" t="s">
        <v>38</v>
      </c>
      <c r="AD1" t="s">
        <v>39</v>
      </c>
      <c r="CH1" t="s">
        <v>15</v>
      </c>
      <c r="CI1" t="s">
        <v>40</v>
      </c>
      <c r="CJ1" t="s">
        <v>41</v>
      </c>
      <c r="CL1" t="s">
        <v>42</v>
      </c>
      <c r="CN1" t="s">
        <v>43</v>
      </c>
      <c r="CR1" t="s">
        <v>18</v>
      </c>
      <c r="CT1" t="s">
        <v>44</v>
      </c>
      <c r="CX1" t="s">
        <v>21</v>
      </c>
      <c r="CZ1" t="s">
        <v>21</v>
      </c>
      <c r="DB1" t="s">
        <v>21</v>
      </c>
      <c r="DD1" t="s">
        <v>21</v>
      </c>
      <c r="DJ1" t="s">
        <v>26</v>
      </c>
      <c r="DL1" t="s">
        <v>27</v>
      </c>
      <c r="DM1" t="s">
        <v>13</v>
      </c>
      <c r="DN1" t="s">
        <v>27</v>
      </c>
      <c r="DO1" t="s">
        <v>13</v>
      </c>
      <c r="DP1" t="s">
        <v>27</v>
      </c>
      <c r="DQ1" t="s">
        <v>13</v>
      </c>
      <c r="DR1" t="s">
        <v>27</v>
      </c>
      <c r="DS1" t="s">
        <v>13</v>
      </c>
      <c r="DT1" t="s">
        <v>28</v>
      </c>
      <c r="DU1" t="s">
        <v>1</v>
      </c>
      <c r="DV1" t="s">
        <v>28</v>
      </c>
      <c r="DW1" t="s">
        <v>1</v>
      </c>
      <c r="EL1">
        <v>1</v>
      </c>
      <c r="EM1" s="52">
        <v>15000</v>
      </c>
      <c r="EN1">
        <v>49</v>
      </c>
      <c r="EO1" s="63">
        <v>735000</v>
      </c>
      <c r="EQ1" t="s">
        <v>45</v>
      </c>
      <c r="ES1" t="s">
        <v>45</v>
      </c>
      <c r="EU1" t="s">
        <v>45</v>
      </c>
      <c r="EV1">
        <v>49</v>
      </c>
      <c r="EW1" s="63">
        <v>735000</v>
      </c>
      <c r="EX1">
        <v>49</v>
      </c>
      <c r="EY1" s="63">
        <v>735000</v>
      </c>
      <c r="EZ1">
        <v>2</v>
      </c>
      <c r="FA1">
        <v>420000</v>
      </c>
      <c r="FJ1">
        <v>0</v>
      </c>
      <c r="FK1" t="s">
        <v>45</v>
      </c>
      <c r="FL1">
        <v>0</v>
      </c>
      <c r="FM1" t="s">
        <v>45</v>
      </c>
      <c r="FN1">
        <v>3</v>
      </c>
      <c r="FX1">
        <v>0</v>
      </c>
      <c r="FY1" t="s">
        <v>45</v>
      </c>
      <c r="FZ1">
        <v>0</v>
      </c>
      <c r="GA1" t="s">
        <v>45</v>
      </c>
      <c r="GB1">
        <v>4</v>
      </c>
      <c r="GL1">
        <v>0</v>
      </c>
      <c r="GM1" t="s">
        <v>45</v>
      </c>
      <c r="GN1">
        <v>0</v>
      </c>
      <c r="GO1" t="s">
        <v>45</v>
      </c>
      <c r="GP1">
        <v>5</v>
      </c>
      <c r="GZ1">
        <v>0</v>
      </c>
      <c r="HA1" t="s">
        <v>45</v>
      </c>
      <c r="HB1">
        <v>0</v>
      </c>
      <c r="HC1" t="s">
        <v>45</v>
      </c>
      <c r="HD1">
        <v>6</v>
      </c>
      <c r="HN1">
        <v>0</v>
      </c>
      <c r="HO1" t="s">
        <v>45</v>
      </c>
      <c r="HP1">
        <v>0</v>
      </c>
      <c r="HQ1" t="s">
        <v>45</v>
      </c>
      <c r="HR1">
        <v>7</v>
      </c>
      <c r="IB1">
        <v>0</v>
      </c>
      <c r="IC1" t="s">
        <v>45</v>
      </c>
      <c r="ID1">
        <v>0</v>
      </c>
      <c r="IE1" t="s">
        <v>45</v>
      </c>
      <c r="IF1" t="s">
        <v>1</v>
      </c>
      <c r="II1" s="63">
        <v>735000</v>
      </c>
      <c r="IK1" t="s">
        <v>45</v>
      </c>
      <c r="IM1" t="s">
        <v>45</v>
      </c>
      <c r="IO1" t="s">
        <v>45</v>
      </c>
      <c r="IP1" t="s">
        <v>20</v>
      </c>
      <c r="IQ1" s="63">
        <v>735000</v>
      </c>
      <c r="IR1" t="s">
        <v>20</v>
      </c>
      <c r="IS1" s="63">
        <v>735000</v>
      </c>
      <c r="JK1">
        <v>110</v>
      </c>
      <c r="JN1" t="s">
        <v>46</v>
      </c>
      <c r="JO1" t="s">
        <v>47</v>
      </c>
      <c r="JP1" t="s">
        <v>46</v>
      </c>
      <c r="JQ1" t="s">
        <v>47</v>
      </c>
      <c r="KA1" t="s">
        <v>48</v>
      </c>
      <c r="LL1" t="s">
        <v>35</v>
      </c>
      <c r="LM1" s="52">
        <v>350000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COTIZAC</vt:lpstr>
      <vt:lpstr>COMPARATIVA</vt:lpstr>
      <vt:lpstr>ADJ</vt:lpstr>
      <vt:lpstr>Hoja1</vt:lpstr>
      <vt:lpstr>COTIZAC!Área_de_impresión</vt:lpstr>
      <vt:lpstr>COTIZAC!Títulos_a_imprimir</vt:lpstr>
    </vt:vector>
  </TitlesOfParts>
  <Company>Maipu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vianis</dc:creator>
  <cp:lastModifiedBy>Macarena Segovia</cp:lastModifiedBy>
  <cp:lastPrinted>2022-07-19T14:04:50Z</cp:lastPrinted>
  <dcterms:created xsi:type="dcterms:W3CDTF">2015-02-25T10:38:00Z</dcterms:created>
  <dcterms:modified xsi:type="dcterms:W3CDTF">2022-11-25T14:34:37Z</dcterms:modified>
</cp:coreProperties>
</file>