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-pc145\LICITACIONES 2018\LICITACIONES 2021\LEY DE ADM FINANCIERA\3387-21 ADQ INDUMENTARIA PARA TRANSITO Y PREVENCION CIUDADANA\"/>
    </mc:Choice>
  </mc:AlternateContent>
  <bookViews>
    <workbookView xWindow="0" yWindow="0" windowWidth="15600" windowHeight="10995"/>
  </bookViews>
  <sheets>
    <sheet name="COTIZAC" sheetId="1" r:id="rId1"/>
    <sheet name="COMPARATIVA" sheetId="2" r:id="rId2"/>
  </sheets>
  <definedNames>
    <definedName name="_xlnm.Print_Area" localSheetId="0">COTIZAC!$A$1:$G$39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4" i="2" l="1"/>
  <c r="AD15" i="2"/>
  <c r="AF15" i="2" s="1"/>
  <c r="AG15" i="2" s="1"/>
  <c r="AD16" i="2"/>
  <c r="AD17" i="2"/>
  <c r="AD18" i="2"/>
  <c r="AD19" i="2"/>
  <c r="AD20" i="2"/>
  <c r="AD21" i="2"/>
  <c r="AD22" i="2"/>
  <c r="AF22" i="2" s="1"/>
  <c r="AD23" i="2"/>
  <c r="AF23" i="2" s="1"/>
  <c r="AG23" i="2" s="1"/>
  <c r="AD24" i="2"/>
  <c r="AF24" i="2" s="1"/>
  <c r="AD25" i="2"/>
  <c r="AD26" i="2"/>
  <c r="AF26" i="2" s="1"/>
  <c r="AD27" i="2"/>
  <c r="AF27" i="2" s="1"/>
  <c r="AG27" i="2" s="1"/>
  <c r="AD13" i="2"/>
  <c r="AF13" i="2" s="1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13" i="2"/>
  <c r="W28" i="2" s="1"/>
  <c r="W30" i="2" s="1"/>
  <c r="A28" i="2"/>
  <c r="G30" i="2" s="1"/>
  <c r="AF14" i="2"/>
  <c r="AF16" i="2"/>
  <c r="AG16" i="2" s="1"/>
  <c r="AF18" i="2"/>
  <c r="AG18" i="2" s="1"/>
  <c r="AF19" i="2"/>
  <c r="AG19" i="2" s="1"/>
  <c r="AF20" i="2"/>
  <c r="AG20" i="2" s="1"/>
  <c r="AF21" i="2"/>
  <c r="AG21" i="2" s="1"/>
  <c r="AF25" i="2"/>
  <c r="AG25" i="2" s="1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K14" i="2"/>
  <c r="K15" i="2"/>
  <c r="K16" i="2"/>
  <c r="K17" i="2"/>
  <c r="K18" i="2"/>
  <c r="K19" i="2"/>
  <c r="K20" i="2"/>
  <c r="K21" i="2"/>
  <c r="K22" i="2"/>
  <c r="K23" i="2"/>
  <c r="K24" i="2"/>
  <c r="K25" i="2"/>
  <c r="K26" i="2"/>
  <c r="K27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G14" i="2"/>
  <c r="G15" i="2"/>
  <c r="G16" i="2"/>
  <c r="G17" i="2"/>
  <c r="G18" i="2"/>
  <c r="G19" i="2"/>
  <c r="G20" i="2"/>
  <c r="G21" i="2"/>
  <c r="G22" i="2"/>
  <c r="G23" i="2"/>
  <c r="G24" i="2"/>
  <c r="G25" i="2"/>
  <c r="S25" i="2" s="1"/>
  <c r="G26" i="2"/>
  <c r="G27" i="2"/>
  <c r="E14" i="2"/>
  <c r="E15" i="2"/>
  <c r="E16" i="2"/>
  <c r="E17" i="2"/>
  <c r="E18" i="2"/>
  <c r="E19" i="2"/>
  <c r="E20" i="2"/>
  <c r="E21" i="2"/>
  <c r="E22" i="2"/>
  <c r="E23" i="2"/>
  <c r="E24" i="2"/>
  <c r="E25" i="2"/>
  <c r="Q25" i="2" s="1"/>
  <c r="E26" i="2"/>
  <c r="E27" i="2"/>
  <c r="AC26" i="2"/>
  <c r="AC25" i="2"/>
  <c r="AA25" i="2"/>
  <c r="Y25" i="2"/>
  <c r="M25" i="2"/>
  <c r="U25" i="2"/>
  <c r="AC14" i="2"/>
  <c r="AC13" i="2"/>
  <c r="AA13" i="2"/>
  <c r="AA28" i="2" s="1"/>
  <c r="Y13" i="2"/>
  <c r="O13" i="2"/>
  <c r="M13" i="2"/>
  <c r="K13" i="2"/>
  <c r="I13" i="2"/>
  <c r="U13" i="2" s="1"/>
  <c r="G13" i="2"/>
  <c r="E13" i="2"/>
  <c r="Q13" i="2" s="1"/>
  <c r="E30" i="2" l="1"/>
  <c r="K30" i="2"/>
  <c r="AE14" i="2"/>
  <c r="AE13" i="2"/>
  <c r="Y28" i="2"/>
  <c r="AE26" i="2"/>
  <c r="AE24" i="2"/>
  <c r="AE22" i="2"/>
  <c r="K28" i="2"/>
  <c r="AF17" i="2"/>
  <c r="AG17" i="2" s="1"/>
  <c r="O28" i="2"/>
  <c r="AE21" i="2"/>
  <c r="AE17" i="2"/>
  <c r="AE27" i="2"/>
  <c r="AG26" i="2"/>
  <c r="G28" i="2"/>
  <c r="AE25" i="2"/>
  <c r="AG24" i="2"/>
  <c r="AE23" i="2"/>
  <c r="AG22" i="2"/>
  <c r="AE20" i="2"/>
  <c r="AE19" i="2"/>
  <c r="AE18" i="2"/>
  <c r="AE16" i="2"/>
  <c r="AE15" i="2"/>
  <c r="AG14" i="2"/>
  <c r="Q28" i="2"/>
  <c r="U28" i="2"/>
  <c r="M28" i="2"/>
  <c r="I28" i="2"/>
  <c r="AC28" i="2"/>
  <c r="E28" i="2"/>
  <c r="S13" i="2"/>
  <c r="S28" i="2" s="1"/>
  <c r="AG13" i="2"/>
  <c r="AG28" i="2" l="1"/>
  <c r="AE28" i="2"/>
</calcChain>
</file>

<file path=xl/sharedStrings.xml><?xml version="1.0" encoding="utf-8"?>
<sst xmlns="http://schemas.openxmlformats.org/spreadsheetml/2006/main" count="106" uniqueCount="59">
  <si>
    <t>RENGLON</t>
  </si>
  <si>
    <t>CANTIDAD</t>
  </si>
  <si>
    <t>INDUMENTARIA</t>
  </si>
  <si>
    <t>DETALLE DE LA COTIZACIÓN</t>
  </si>
  <si>
    <t>Precio Unitario</t>
  </si>
  <si>
    <t>TOTALES</t>
  </si>
  <si>
    <t>PRECIO TOTAL</t>
  </si>
  <si>
    <t xml:space="preserve">PRESUPUESTO </t>
  </si>
  <si>
    <t>Oferente: ..................................................................................................................................................................................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</si>
  <si>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</t>
  </si>
  <si>
    <t>NOTA:</t>
  </si>
  <si>
    <t>PESOS:…………………………………………………………………………………………………………………………………………………………………………………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</si>
  <si>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</si>
  <si>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</si>
  <si>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</si>
  <si>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</si>
  <si>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r>
      <t>Lugar de Apertura:</t>
    </r>
    <r>
      <rPr>
        <b/>
        <i/>
        <sz val="12"/>
        <rFont val="Arial"/>
        <family val="2"/>
      </rPr>
      <t xml:space="preserve"> Subdirección de Licitaciones: Pescara N°190 Maipú (Mza.)</t>
    </r>
  </si>
  <si>
    <r>
      <t>SELLADO</t>
    </r>
    <r>
      <rPr>
        <b/>
        <i/>
        <sz val="12"/>
        <rFont val="Arial"/>
        <family val="2"/>
      </rPr>
      <t>: cada Plla.de COTIZACIÓN (y oferta separada) según ordenanza tarifaria vigente.-</t>
    </r>
  </si>
  <si>
    <r>
      <t>Lugar de entrega:</t>
    </r>
    <r>
      <rPr>
        <b/>
        <i/>
        <sz val="12"/>
        <rFont val="Arial"/>
        <family val="2"/>
      </rPr>
      <t xml:space="preserve"> Depósito General -Patagonia Nº222 - tel.: 4817479- Maipú libre de gastos de flete y acarreo.-</t>
    </r>
  </si>
  <si>
    <t xml:space="preserve">(Considerar días hábiles administrativos) </t>
  </si>
  <si>
    <t>Las ofertas deberán presentarse por duplicado.-</t>
  </si>
  <si>
    <t xml:space="preserve">RENGLON </t>
  </si>
  <si>
    <t>CANT.</t>
  </si>
  <si>
    <t>BEVILACQUA</t>
  </si>
  <si>
    <t>MEJOR PRECIO BASICA</t>
  </si>
  <si>
    <t>MEJOR PRECIO INCLUY. ALTERNATIVA</t>
  </si>
  <si>
    <t xml:space="preserve"> </t>
  </si>
  <si>
    <t>Oferta Básica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</si>
  <si>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</si>
  <si>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</si>
  <si>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</si>
  <si>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</si>
  <si>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</si>
  <si>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</si>
  <si>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</si>
  <si>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</si>
  <si>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TOTAL</t>
  </si>
  <si>
    <t>Oferta Alternativa</t>
  </si>
  <si>
    <t>GUAYABERA</t>
  </si>
  <si>
    <t>CERRO</t>
  </si>
  <si>
    <t>RO-BOT</t>
  </si>
  <si>
    <t>RINCON</t>
  </si>
  <si>
    <t>PRES OF</t>
  </si>
  <si>
    <t>LICITACIÓN PÚBLICA Nº 79/2019</t>
  </si>
  <si>
    <t>Expte Nº 5527/2019</t>
  </si>
  <si>
    <t>OFERTA CON DESCUENTO</t>
  </si>
  <si>
    <r>
      <t xml:space="preserve">PLAZO DE ENTREGA :  30 </t>
    </r>
    <r>
      <rPr>
        <b/>
        <i/>
        <sz val="12"/>
        <rFont val="Arial"/>
        <family val="2"/>
      </rPr>
      <t>DÍAS a partir de la notificación.-</t>
    </r>
  </si>
  <si>
    <t xml:space="preserve">       Licitación PÚBLICA  N°  /2021 - Expte. N°3387/2021</t>
  </si>
  <si>
    <t>MAIPU (Mza.),  de  de 2021</t>
  </si>
  <si>
    <t>De conformidad al Pliego de Condiciones Generales adjuntos, sírvase cotizar para adquirir INDUMENTARIA destinadas al personal  de la Direccion de Transito y Prevencion Ciudadana, como sigue:</t>
  </si>
  <si>
    <t>CHALECOS TACTICOS</t>
  </si>
  <si>
    <t>CHOMBA PIQUE MANGAS CORTAS</t>
  </si>
  <si>
    <t>PANTALONES TACTICOS</t>
  </si>
  <si>
    <t xml:space="preserve">Chaleco táctico térmico impermeable, interior forrado, tela trucker, con 6 bolsillos con fuelle porta handy, cintas refractarias 5cm de ancho, de 500 candelas como minimo, con cierres y abrojos, en talles S a 5XL y talles especiales, con logos institucionales. </t>
  </si>
  <si>
    <t>Remeras 35% algodón 65% poliester, con cintas refractarias de 5cm de ancho, con logos institucionales, en talles desde S al 5XL y talles especiales, bordado con bandera Argentina en brazo derecho.</t>
  </si>
  <si>
    <r>
      <t>PRECIO DE LA CARPETA:</t>
    </r>
    <r>
      <rPr>
        <b/>
        <i/>
        <sz val="12"/>
        <rFont val="Arial"/>
        <family val="2"/>
      </rPr>
      <t xml:space="preserve">   $ 1.596,00.-</t>
    </r>
  </si>
  <si>
    <r>
      <t xml:space="preserve">APERTURA: </t>
    </r>
    <r>
      <rPr>
        <b/>
        <i/>
        <sz val="12"/>
        <rFont val="Arial"/>
        <family val="2"/>
      </rPr>
      <t xml:space="preserve"> día  de  de 2021 a las  Horas.-</t>
    </r>
  </si>
  <si>
    <t>SE DEBERAN PRESENTAR MUESTRAS DE TODOS LOS ITEMS COTIZADOS EN TODOS LOS TALLES CON LOS COLORES DEL MUNICIPIO, EL DIA HABIL ANTERIOR A LA FECHA DE APERTURA HASTA LAS 13 HS EN LA SUBDIRECCION DE LICITACIONES Y ADEMAS DEBERA CERTIFICAR LAS NORMAS ESPECIFICAS PARA CADA CATEGORIA.</t>
  </si>
  <si>
    <t xml:space="preserve">Bombacha americana de combate Rip Stopo Negra. Puños ajustables con abrojo. Rodilleras y refuerzo en entrepierna.         8 bolsillos. Cierre de cremallera de 1º calidad con ojal y boton. Dos bolsillos laterales: ojal clasico. Dos bolsillos laterales: plaqué con costura a la vista y prende con cierre. Dos bolsillos traseros: bolsillo interno con tapae externa y constura superior con abrojo resistente. Un bolsillo lateral: bolsillo aplique con cierre oculto y costura a la vista. Un bolsilo lateral: alargado con solapa hacia arriba y abrojo. Talles del 36 al 58 y talles especiales.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</si>
</sst>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[$$-2C0A]\ #,##0.00"/>
    <numFmt numFmtId="165" formatCode="[$$-2C0A]\ #,##0.00;[Red][$$-2C0A]\ #,##0.00"/>
    <numFmt numFmtId="166" formatCode="_-* #,##0.00\ _p_t_a_-;\-* #,##0.00\ _p_t_a_-;_-* &quot;-&quot;??\ _p_t_a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b/>
      <sz val="12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b/>
      <i/>
      <sz val="10"/>
      <name val="Arial"/>
      <family val="2"/>
    </font>
    <font>
      <b/>
      <sz val="9"/>
      <name val="Britannic Bold"/>
      <family val="2"/>
    </font>
    <font>
      <b/>
      <sz val="11"/>
      <name val="Britannic Bold"/>
      <family val="2"/>
    </font>
    <font>
      <b/>
      <i/>
      <sz val="12"/>
      <name val="Arial"/>
      <family val="2"/>
    </font>
    <font>
      <i/>
      <u/>
      <sz val="18"/>
      <name val="Arial Black"/>
      <family val="2"/>
    </font>
    <font>
      <b/>
      <sz val="8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i/>
      <u/>
      <sz val="14"/>
      <name val="Arial"/>
      <family val="2"/>
    </font>
    <font>
      <b/>
      <sz val="10"/>
      <name val="Arial"/>
      <family val="2"/>
    </font>
    <font>
      <b/>
      <sz val="12"/>
      <color rgb="FF000000"/>
      <name val="Arial"/>
      <family val="2"/>
    </font>
    <font>
      <b/>
      <i/>
      <u/>
      <sz val="12"/>
      <name val="Arial"/>
      <family val="2"/>
    </font>
    <font>
      <b/>
      <i/>
      <sz val="14"/>
      <name val="Arial"/>
      <family val="2"/>
    </font>
    <font>
      <i/>
      <sz val="7"/>
      <name val="Benguiat Frisky"/>
    </font>
    <font>
      <sz val="9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6" fillId="0" borderId="0"/>
    <xf numFmtId="43" fontId="1" fillId="0" borderId="0" applyFont="0" applyFill="0" applyBorder="0" applyAlignment="0" applyProtection="0"/>
    <xf numFmtId="0" fontId="2" fillId="0" borderId="0" applyFont="0" applyFill="0" applyBorder="0" applyAlignment="0" applyProtection="0"/>
  </cellStyleXfs>
  <cellXfs count="159">
    <xf numFmtId="0" fontId="0" fillId="0" borderId="0" xfId="0"/>
    <xf numFmtId="0" fontId="2" fillId="0" borderId="0" xfId="2"/>
    <xf numFmtId="3" fontId="2" fillId="0" borderId="0" xfId="2" applyNumberFormat="1" applyAlignment="1">
      <alignment horizontal="center"/>
    </xf>
    <xf numFmtId="164" fontId="5" fillId="0" borderId="1" xfId="2" applyNumberFormat="1" applyFont="1" applyBorder="1"/>
    <xf numFmtId="164" fontId="3" fillId="0" borderId="8" xfId="2" applyNumberFormat="1" applyFont="1" applyBorder="1" applyAlignment="1">
      <alignment horizontal="center" vertical="center" wrapText="1"/>
    </xf>
    <xf numFmtId="164" fontId="3" fillId="0" borderId="9" xfId="2" applyNumberFormat="1" applyFont="1" applyBorder="1" applyAlignment="1">
      <alignment horizontal="center" vertical="center" wrapText="1"/>
    </xf>
    <xf numFmtId="164" fontId="3" fillId="0" borderId="11" xfId="2" applyNumberFormat="1" applyFont="1" applyBorder="1" applyAlignment="1">
      <alignment horizontal="center" vertical="center" wrapText="1"/>
    </xf>
    <xf numFmtId="0" fontId="3" fillId="0" borderId="6" xfId="2" applyFont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 wrapText="1"/>
    </xf>
    <xf numFmtId="165" fontId="3" fillId="0" borderId="6" xfId="2" applyNumberFormat="1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7" fillId="0" borderId="8" xfId="3" applyFont="1" applyFill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0" fontId="2" fillId="0" borderId="6" xfId="2" applyFont="1" applyBorder="1" applyAlignment="1">
      <alignment horizontal="center" vertical="center" wrapText="1"/>
    </xf>
    <xf numFmtId="0" fontId="2" fillId="0" borderId="8" xfId="2" applyFont="1" applyBorder="1" applyAlignment="1">
      <alignment horizontal="center" vertical="center" wrapText="1"/>
    </xf>
    <xf numFmtId="0" fontId="12" fillId="0" borderId="0" xfId="0" applyFont="1" applyBorder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11" fillId="2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Protection="1">
      <protection locked="0"/>
    </xf>
    <xf numFmtId="0" fontId="11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15" fillId="0" borderId="0" xfId="0" applyFont="1" applyProtection="1">
      <protection locked="0"/>
    </xf>
    <xf numFmtId="44" fontId="0" fillId="0" borderId="0" xfId="1" applyFont="1" applyProtection="1">
      <protection locked="0"/>
    </xf>
    <xf numFmtId="0" fontId="0" fillId="0" borderId="19" xfId="0" applyBorder="1"/>
    <xf numFmtId="0" fontId="0" fillId="0" borderId="0" xfId="0" applyAlignment="1"/>
    <xf numFmtId="0" fontId="20" fillId="0" borderId="0" xfId="0" applyFont="1" applyAlignment="1"/>
    <xf numFmtId="0" fontId="0" fillId="0" borderId="0" xfId="0" applyFill="1"/>
    <xf numFmtId="0" fontId="21" fillId="0" borderId="0" xfId="0" applyFont="1" applyBorder="1" applyAlignment="1">
      <alignment horizontal="center"/>
    </xf>
    <xf numFmtId="0" fontId="20" fillId="0" borderId="0" xfId="0" applyFont="1" applyAlignment="1">
      <alignment horizontal="left"/>
    </xf>
    <xf numFmtId="166" fontId="21" fillId="0" borderId="0" xfId="5" applyNumberFormat="1" applyFont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0" fillId="0" borderId="29" xfId="0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Fill="1" applyBorder="1" applyAlignment="1">
      <alignment horizontal="center"/>
    </xf>
    <xf numFmtId="0" fontId="0" fillId="0" borderId="32" xfId="0" applyFill="1" applyBorder="1" applyAlignment="1">
      <alignment horizontal="center"/>
    </xf>
    <xf numFmtId="0" fontId="0" fillId="0" borderId="33" xfId="0" applyFill="1" applyBorder="1" applyAlignment="1">
      <alignment horizontal="center"/>
    </xf>
    <xf numFmtId="0" fontId="0" fillId="0" borderId="34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0" xfId="0" applyFill="1" applyBorder="1"/>
    <xf numFmtId="0" fontId="0" fillId="0" borderId="36" xfId="0" applyFill="1" applyBorder="1"/>
    <xf numFmtId="0" fontId="0" fillId="0" borderId="11" xfId="0" applyFill="1" applyBorder="1"/>
    <xf numFmtId="0" fontId="0" fillId="0" borderId="37" xfId="0" applyFill="1" applyBorder="1"/>
    <xf numFmtId="0" fontId="0" fillId="0" borderId="38" xfId="0" applyFill="1" applyBorder="1"/>
    <xf numFmtId="0" fontId="0" fillId="0" borderId="39" xfId="0" applyFill="1" applyBorder="1"/>
    <xf numFmtId="0" fontId="0" fillId="0" borderId="10" xfId="0" applyFill="1" applyBorder="1" applyAlignment="1">
      <alignment horizontal="center"/>
    </xf>
    <xf numFmtId="4" fontId="2" fillId="0" borderId="10" xfId="4" applyNumberFormat="1" applyFont="1" applyFill="1" applyBorder="1" applyAlignment="1">
      <alignment horizontal="center"/>
    </xf>
    <xf numFmtId="4" fontId="2" fillId="0" borderId="11" xfId="4" applyNumberFormat="1" applyFont="1" applyFill="1" applyBorder="1" applyAlignment="1">
      <alignment horizontal="center"/>
    </xf>
    <xf numFmtId="4" fontId="2" fillId="4" borderId="11" xfId="4" applyNumberFormat="1" applyFont="1" applyFill="1" applyBorder="1" applyAlignment="1">
      <alignment horizontal="center"/>
    </xf>
    <xf numFmtId="4" fontId="2" fillId="0" borderId="38" xfId="4" applyNumberFormat="1" applyFont="1" applyFill="1" applyBorder="1"/>
    <xf numFmtId="4" fontId="2" fillId="0" borderId="39" xfId="4" applyNumberFormat="1" applyFont="1" applyFill="1" applyBorder="1"/>
    <xf numFmtId="4" fontId="2" fillId="0" borderId="24" xfId="4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4" fontId="2" fillId="0" borderId="40" xfId="0" applyNumberFormat="1" applyFont="1" applyFill="1" applyBorder="1"/>
    <xf numFmtId="4" fontId="17" fillId="7" borderId="1" xfId="0" applyNumberFormat="1" applyFont="1" applyFill="1" applyBorder="1"/>
    <xf numFmtId="4" fontId="17" fillId="7" borderId="41" xfId="0" applyNumberFormat="1" applyFont="1" applyFill="1" applyBorder="1"/>
    <xf numFmtId="4" fontId="2" fillId="0" borderId="42" xfId="0" applyNumberFormat="1" applyFont="1" applyFill="1" applyBorder="1" applyAlignment="1">
      <alignment horizontal="left"/>
    </xf>
    <xf numFmtId="4" fontId="17" fillId="0" borderId="40" xfId="0" applyNumberFormat="1" applyFont="1" applyFill="1" applyBorder="1"/>
    <xf numFmtId="4" fontId="17" fillId="0" borderId="0" xfId="0" applyNumberFormat="1" applyFont="1" applyFill="1" applyBorder="1"/>
    <xf numFmtId="4" fontId="17" fillId="0" borderId="1" xfId="0" applyNumberFormat="1" applyFont="1" applyFill="1" applyBorder="1"/>
    <xf numFmtId="4" fontId="17" fillId="8" borderId="1" xfId="0" applyNumberFormat="1" applyFont="1" applyFill="1" applyBorder="1"/>
    <xf numFmtId="4" fontId="0" fillId="0" borderId="40" xfId="0" applyNumberFormat="1" applyFill="1" applyBorder="1"/>
    <xf numFmtId="0" fontId="0" fillId="4" borderId="0" xfId="0" applyFill="1"/>
    <xf numFmtId="4" fontId="1" fillId="0" borderId="0" xfId="4" applyNumberFormat="1" applyFont="1"/>
    <xf numFmtId="4" fontId="1" fillId="0" borderId="0" xfId="4" applyNumberFormat="1" applyFont="1" applyFill="1"/>
    <xf numFmtId="0" fontId="2" fillId="0" borderId="0" xfId="0" applyFont="1"/>
    <xf numFmtId="4" fontId="0" fillId="0" borderId="0" xfId="0" applyNumberFormat="1"/>
    <xf numFmtId="0" fontId="23" fillId="0" borderId="0" xfId="0" applyFont="1"/>
    <xf numFmtId="4" fontId="2" fillId="0" borderId="23" xfId="4" applyNumberFormat="1" applyFont="1" applyFill="1" applyBorder="1" applyAlignment="1">
      <alignment horizontal="center"/>
    </xf>
    <xf numFmtId="4" fontId="2" fillId="4" borderId="24" xfId="4" applyNumberFormat="1" applyFont="1" applyFill="1" applyBorder="1" applyAlignment="1">
      <alignment horizontal="center"/>
    </xf>
    <xf numFmtId="0" fontId="17" fillId="0" borderId="15" xfId="0" applyFont="1" applyFill="1" applyBorder="1" applyAlignment="1"/>
    <xf numFmtId="0" fontId="17" fillId="0" borderId="17" xfId="0" applyFont="1" applyFill="1" applyBorder="1" applyAlignment="1"/>
    <xf numFmtId="0" fontId="22" fillId="0" borderId="21" xfId="0" applyFont="1" applyFill="1" applyBorder="1" applyAlignment="1">
      <alignment horizontal="center"/>
    </xf>
    <xf numFmtId="0" fontId="22" fillId="0" borderId="12" xfId="0" applyFont="1" applyFill="1" applyBorder="1" applyAlignment="1">
      <alignment horizontal="center"/>
    </xf>
    <xf numFmtId="0" fontId="22" fillId="0" borderId="14" xfId="0" applyFont="1" applyFill="1" applyBorder="1" applyAlignment="1">
      <alignment horizontal="center"/>
    </xf>
    <xf numFmtId="0" fontId="22" fillId="0" borderId="31" xfId="0" applyFont="1" applyFill="1" applyBorder="1" applyAlignment="1">
      <alignment horizontal="center"/>
    </xf>
    <xf numFmtId="0" fontId="22" fillId="0" borderId="32" xfId="0" applyFont="1" applyFill="1" applyBorder="1" applyAlignment="1">
      <alignment horizontal="center"/>
    </xf>
    <xf numFmtId="0" fontId="22" fillId="0" borderId="1" xfId="0" applyFont="1" applyFill="1" applyBorder="1" applyAlignment="1">
      <alignment horizontal="center"/>
    </xf>
    <xf numFmtId="43" fontId="22" fillId="0" borderId="0" xfId="4" applyFont="1"/>
    <xf numFmtId="43" fontId="24" fillId="0" borderId="0" xfId="4" applyFont="1"/>
    <xf numFmtId="0" fontId="8" fillId="0" borderId="0" xfId="0" applyFont="1" applyBorder="1" applyAlignment="1">
      <alignment horizontal="center" vertical="center" wrapText="1"/>
    </xf>
    <xf numFmtId="43" fontId="0" fillId="0" borderId="0" xfId="4" applyFont="1"/>
    <xf numFmtId="4" fontId="22" fillId="0" borderId="0" xfId="4" applyNumberFormat="1" applyFont="1"/>
    <xf numFmtId="0" fontId="22" fillId="0" borderId="16" xfId="0" applyFont="1" applyBorder="1"/>
    <xf numFmtId="4" fontId="22" fillId="0" borderId="17" xfId="4" applyNumberFormat="1" applyFont="1" applyBorder="1"/>
    <xf numFmtId="4" fontId="1" fillId="0" borderId="17" xfId="4" applyNumberFormat="1" applyFont="1" applyBorder="1"/>
    <xf numFmtId="4" fontId="24" fillId="0" borderId="16" xfId="4" applyNumberFormat="1" applyFont="1" applyFill="1" applyBorder="1" applyAlignment="1">
      <alignment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 applyProtection="1">
      <alignment horizontal="left" wrapText="1"/>
      <protection locked="0"/>
    </xf>
    <xf numFmtId="0" fontId="19" fillId="0" borderId="0" xfId="0" applyFont="1" applyBorder="1" applyAlignment="1" applyProtection="1">
      <alignment horizontal="left" wrapText="1"/>
      <protection locked="0"/>
    </xf>
    <xf numFmtId="0" fontId="19" fillId="0" borderId="0" xfId="0" applyFont="1" applyBorder="1" applyAlignment="1" applyProtection="1">
      <alignment horizontal="left" vertical="center" wrapText="1"/>
      <protection locked="0"/>
    </xf>
    <xf numFmtId="0" fontId="19" fillId="0" borderId="0" xfId="0" applyFont="1" applyBorder="1" applyAlignment="1" applyProtection="1">
      <alignment horizontal="justify" vertical="center" wrapText="1"/>
      <protection locked="0"/>
    </xf>
    <xf numFmtId="0" fontId="19" fillId="2" borderId="0" xfId="0" applyFont="1" applyFill="1" applyBorder="1" applyAlignment="1" applyProtection="1">
      <alignment horizontal="justify" vertical="center" wrapText="1"/>
      <protection locked="0"/>
    </xf>
    <xf numFmtId="0" fontId="16" fillId="0" borderId="0" xfId="0" applyFont="1" applyBorder="1" applyAlignment="1" applyProtection="1">
      <alignment horizontal="center"/>
      <protection locked="0"/>
    </xf>
    <xf numFmtId="0" fontId="17" fillId="0" borderId="0" xfId="0" applyFont="1" applyAlignment="1" applyProtection="1">
      <alignment horizontal="center"/>
      <protection locked="0"/>
    </xf>
    <xf numFmtId="0" fontId="17" fillId="4" borderId="0" xfId="0" applyFont="1" applyFill="1" applyBorder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 vertical="top" wrapText="1"/>
      <protection locked="0"/>
    </xf>
    <xf numFmtId="0" fontId="11" fillId="2" borderId="0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49" fontId="4" fillId="0" borderId="0" xfId="0" applyNumberFormat="1" applyFont="1" applyBorder="1" applyAlignment="1" applyProtection="1">
      <alignment horizontal="left" vertical="top" wrapText="1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9" borderId="18" xfId="0" applyFont="1" applyFill="1" applyBorder="1" applyAlignment="1">
      <alignment horizontal="center" vertical="center" wrapText="1"/>
    </xf>
    <xf numFmtId="0" fontId="8" fillId="9" borderId="45" xfId="0" applyFont="1" applyFill="1" applyBorder="1" applyAlignment="1">
      <alignment horizontal="center" vertical="center" wrapText="1"/>
    </xf>
    <xf numFmtId="0" fontId="8" fillId="9" borderId="22" xfId="0" applyFont="1" applyFill="1" applyBorder="1" applyAlignment="1">
      <alignment horizontal="center" vertical="center" wrapText="1"/>
    </xf>
    <xf numFmtId="0" fontId="8" fillId="9" borderId="2" xfId="0" applyFont="1" applyFill="1" applyBorder="1" applyAlignment="1">
      <alignment horizontal="center" vertical="center" wrapText="1"/>
    </xf>
    <xf numFmtId="0" fontId="8" fillId="9" borderId="46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 wrapText="1"/>
    </xf>
    <xf numFmtId="0" fontId="10" fillId="3" borderId="18" xfId="2" applyFont="1" applyFill="1" applyBorder="1" applyAlignment="1">
      <alignment horizontal="center"/>
    </xf>
    <xf numFmtId="0" fontId="10" fillId="3" borderId="1" xfId="2" applyFont="1" applyFill="1" applyBorder="1" applyAlignment="1">
      <alignment horizontal="center"/>
    </xf>
    <xf numFmtId="0" fontId="10" fillId="3" borderId="4" xfId="2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center" vertical="center" wrapText="1"/>
    </xf>
    <xf numFmtId="0" fontId="9" fillId="3" borderId="4" xfId="2" applyFont="1" applyFill="1" applyBorder="1" applyAlignment="1">
      <alignment horizontal="center" vertical="center"/>
    </xf>
    <xf numFmtId="49" fontId="14" fillId="9" borderId="18" xfId="0" applyNumberFormat="1" applyFont="1" applyFill="1" applyBorder="1" applyAlignment="1" applyProtection="1">
      <alignment horizontal="center" vertical="center"/>
    </xf>
    <xf numFmtId="49" fontId="14" fillId="9" borderId="22" xfId="0" applyNumberFormat="1" applyFont="1" applyFill="1" applyBorder="1" applyAlignment="1" applyProtection="1">
      <alignment horizontal="center" vertical="center"/>
    </xf>
    <xf numFmtId="49" fontId="14" fillId="9" borderId="2" xfId="0" applyNumberFormat="1" applyFont="1" applyFill="1" applyBorder="1" applyAlignment="1" applyProtection="1">
      <alignment horizontal="center" vertical="center"/>
    </xf>
    <xf numFmtId="49" fontId="14" fillId="9" borderId="3" xfId="0" applyNumberFormat="1" applyFont="1" applyFill="1" applyBorder="1" applyAlignment="1" applyProtection="1">
      <alignment horizontal="center" vertical="center"/>
    </xf>
    <xf numFmtId="0" fontId="5" fillId="0" borderId="43" xfId="2" applyFont="1" applyBorder="1" applyAlignment="1">
      <alignment horizontal="left" wrapText="1"/>
    </xf>
    <xf numFmtId="0" fontId="5" fillId="0" borderId="44" xfId="2" applyFont="1" applyBorder="1" applyAlignment="1">
      <alignment horizontal="left" wrapText="1"/>
    </xf>
    <xf numFmtId="0" fontId="22" fillId="0" borderId="20" xfId="0" applyFont="1" applyFill="1" applyBorder="1" applyAlignment="1">
      <alignment horizontal="center" wrapText="1"/>
    </xf>
    <xf numFmtId="0" fontId="22" fillId="0" borderId="23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17" fillId="6" borderId="18" xfId="0" applyFont="1" applyFill="1" applyBorder="1" applyAlignment="1">
      <alignment horizontal="center" wrapText="1"/>
    </xf>
    <xf numFmtId="0" fontId="17" fillId="6" borderId="22" xfId="0" applyFont="1" applyFill="1" applyBorder="1" applyAlignment="1">
      <alignment horizontal="center" wrapText="1"/>
    </xf>
    <xf numFmtId="0" fontId="17" fillId="6" borderId="2" xfId="0" applyFont="1" applyFill="1" applyBorder="1" applyAlignment="1">
      <alignment horizontal="center" wrapText="1"/>
    </xf>
    <xf numFmtId="0" fontId="17" fillId="6" borderId="3" xfId="0" applyFont="1" applyFill="1" applyBorder="1" applyAlignment="1">
      <alignment horizontal="center" wrapText="1"/>
    </xf>
    <xf numFmtId="0" fontId="22" fillId="0" borderId="7" xfId="0" applyFont="1" applyFill="1" applyBorder="1" applyAlignment="1">
      <alignment horizontal="center"/>
    </xf>
    <xf numFmtId="0" fontId="22" fillId="0" borderId="9" xfId="0" applyFont="1" applyFill="1" applyBorder="1" applyAlignment="1">
      <alignment horizontal="center"/>
    </xf>
    <xf numFmtId="0" fontId="22" fillId="0" borderId="25" xfId="0" applyFont="1" applyFill="1" applyBorder="1" applyAlignment="1">
      <alignment horizontal="center"/>
    </xf>
    <xf numFmtId="0" fontId="22" fillId="0" borderId="26" xfId="0" applyFont="1" applyFill="1" applyBorder="1" applyAlignment="1">
      <alignment horizontal="center"/>
    </xf>
    <xf numFmtId="0" fontId="22" fillId="0" borderId="27" xfId="0" applyFont="1" applyFill="1" applyBorder="1" applyAlignment="1">
      <alignment horizontal="center"/>
    </xf>
    <xf numFmtId="0" fontId="22" fillId="0" borderId="28" xfId="0" applyFont="1" applyFill="1" applyBorder="1" applyAlignment="1">
      <alignment horizontal="center"/>
    </xf>
    <xf numFmtId="0" fontId="17" fillId="0" borderId="16" xfId="0" applyFont="1" applyBorder="1" applyAlignment="1">
      <alignment horizontal="center"/>
    </xf>
    <xf numFmtId="0" fontId="17" fillId="0" borderId="17" xfId="0" applyFont="1" applyBorder="1" applyAlignment="1">
      <alignment horizontal="center"/>
    </xf>
    <xf numFmtId="0" fontId="17" fillId="5" borderId="18" xfId="0" applyFont="1" applyFill="1" applyBorder="1" applyAlignment="1">
      <alignment horizontal="center" wrapText="1"/>
    </xf>
    <xf numFmtId="0" fontId="17" fillId="5" borderId="22" xfId="0" applyFont="1" applyFill="1" applyBorder="1" applyAlignment="1">
      <alignment horizontal="center" wrapText="1"/>
    </xf>
    <xf numFmtId="0" fontId="17" fillId="5" borderId="2" xfId="0" applyFont="1" applyFill="1" applyBorder="1" applyAlignment="1">
      <alignment horizontal="center" wrapText="1"/>
    </xf>
    <xf numFmtId="0" fontId="17" fillId="5" borderId="3" xfId="0" applyFont="1" applyFill="1" applyBorder="1" applyAlignment="1">
      <alignment horizontal="center" wrapText="1"/>
    </xf>
    <xf numFmtId="0" fontId="17" fillId="0" borderId="15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17" fillId="0" borderId="16" xfId="0" applyFont="1" applyFill="1" applyBorder="1" applyAlignment="1">
      <alignment horizontal="center"/>
    </xf>
    <xf numFmtId="0" fontId="17" fillId="0" borderId="17" xfId="0" applyFont="1" applyFill="1" applyBorder="1" applyAlignment="1">
      <alignment horizontal="center"/>
    </xf>
  </cellXfs>
  <cellStyles count="6">
    <cellStyle name="Millares" xfId="4" builtinId="3"/>
    <cellStyle name="Millares_Hoja1" xfId="5"/>
    <cellStyle name="Moneda" xfId="1" builtinId="4"/>
    <cellStyle name="Normal" xfId="0" builtinId="0"/>
    <cellStyle name="Normal 2" xfId="2"/>
    <cellStyle name="Normal_Hoja1" xfId="3"/>
  </cellStyles>
  <dxfs count="3">
    <dxf>
      <fill>
        <patternFill>
          <bgColor indexed="44"/>
        </patternFill>
      </fill>
    </dxf>
    <dxf>
      <fill>
        <patternFill>
          <bgColor indexed="43"/>
        </patternFill>
      </fill>
    </dxf>
    <dxf>
      <fill>
        <patternFill patternType="none">
          <bgColor indexed="6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28</xdr:row>
      <xdr:rowOff>0</xdr:rowOff>
    </xdr:from>
    <xdr:to>
      <xdr:col>1</xdr:col>
      <xdr:colOff>371475</xdr:colOff>
      <xdr:row>28</xdr:row>
      <xdr:rowOff>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0075" y="11534775"/>
          <a:ext cx="3714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285753</xdr:colOff>
      <xdr:row>0</xdr:row>
      <xdr:rowOff>161925</xdr:rowOff>
    </xdr:from>
    <xdr:to>
      <xdr:col>2</xdr:col>
      <xdr:colOff>750502</xdr:colOff>
      <xdr:row>2</xdr:row>
      <xdr:rowOff>152700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3" y="161925"/>
          <a:ext cx="1931599" cy="648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D11" sqref="D11"/>
    </sheetView>
  </sheetViews>
  <sheetFormatPr baseColWidth="10" defaultRowHeight="15" x14ac:dyDescent="0.25"/>
  <cols>
    <col min="1" max="1" width="9.85546875" customWidth="1"/>
    <col min="2" max="2" width="12.140625" customWidth="1"/>
    <col min="3" max="3" width="16.42578125" customWidth="1"/>
    <col min="4" max="4" width="54.42578125" customWidth="1"/>
    <col min="5" max="5" width="14.5703125" customWidth="1"/>
    <col min="6" max="6" width="16.28515625" customWidth="1"/>
    <col min="7" max="7" width="11.42578125" customWidth="1"/>
  </cols>
  <sheetData>
    <row r="1" spans="1:7" ht="35.25" customHeight="1" x14ac:dyDescent="0.25">
      <c r="A1" s="106"/>
      <c r="B1" s="106"/>
      <c r="D1" s="105" t="s">
        <v>7</v>
      </c>
      <c r="E1" s="105"/>
      <c r="F1" s="105"/>
    </row>
    <row r="2" spans="1:7" ht="16.5" customHeight="1" x14ac:dyDescent="0.25">
      <c r="A2" s="106"/>
      <c r="B2" s="106"/>
      <c r="D2" s="17"/>
      <c r="E2" s="17"/>
      <c r="F2" s="17"/>
    </row>
    <row r="3" spans="1:7" x14ac:dyDescent="0.25">
      <c r="A3" s="110"/>
      <c r="B3" s="110"/>
      <c r="D3" s="111" t="s">
        <v>47</v>
      </c>
      <c r="E3" s="111"/>
      <c r="F3" s="111"/>
    </row>
    <row r="4" spans="1:7" x14ac:dyDescent="0.25">
      <c r="A4" s="110"/>
      <c r="B4" s="110"/>
      <c r="D4" s="111" t="s">
        <v>48</v>
      </c>
      <c r="E4" s="111"/>
      <c r="F4" s="111"/>
    </row>
    <row r="6" spans="1:7" ht="15.75" x14ac:dyDescent="0.25">
      <c r="A6" s="108" t="s">
        <v>8</v>
      </c>
      <c r="B6" s="108"/>
      <c r="C6" s="108"/>
      <c r="D6" s="108"/>
      <c r="E6" s="108"/>
      <c r="F6" s="108"/>
      <c r="G6" s="108"/>
    </row>
    <row r="7" spans="1:7" ht="15.75" customHeight="1" x14ac:dyDescent="0.25">
      <c r="A7" s="109" t="s">
        <v>9</v>
      </c>
      <c r="B7" s="109"/>
      <c r="C7" s="109"/>
      <c r="D7" s="109"/>
      <c r="E7" s="109"/>
      <c r="F7" s="109"/>
      <c r="G7" s="109"/>
    </row>
    <row r="8" spans="1:7" ht="37.5" customHeight="1" thickBot="1" x14ac:dyDescent="0.3">
      <c r="A8" s="107" t="s">
        <v>49</v>
      </c>
      <c r="B8" s="107"/>
      <c r="C8" s="107"/>
      <c r="D8" s="107"/>
      <c r="E8" s="107"/>
      <c r="F8" s="107"/>
      <c r="G8" s="107"/>
    </row>
    <row r="9" spans="1:7" x14ac:dyDescent="0.25">
      <c r="A9" s="126" t="s">
        <v>0</v>
      </c>
      <c r="B9" s="119" t="s">
        <v>1</v>
      </c>
      <c r="C9" s="119" t="s">
        <v>2</v>
      </c>
      <c r="D9" s="124" t="s">
        <v>3</v>
      </c>
      <c r="E9" s="124" t="s">
        <v>4</v>
      </c>
      <c r="F9" s="122" t="s">
        <v>6</v>
      </c>
      <c r="G9" s="26"/>
    </row>
    <row r="10" spans="1:7" ht="15.75" thickBot="1" x14ac:dyDescent="0.3">
      <c r="A10" s="120"/>
      <c r="B10" s="120"/>
      <c r="C10" s="121"/>
      <c r="D10" s="125"/>
      <c r="E10" s="125"/>
      <c r="F10" s="123"/>
    </row>
    <row r="11" spans="1:7" ht="96.75" customHeight="1" x14ac:dyDescent="0.25">
      <c r="A11" s="10">
        <v>1</v>
      </c>
      <c r="B11" s="11">
        <v>120</v>
      </c>
      <c r="C11" s="16" t="s">
        <v>50</v>
      </c>
      <c r="D11" s="12" t="s">
        <v>53</v>
      </c>
      <c r="E11" s="4"/>
      <c r="F11" s="5"/>
    </row>
    <row r="12" spans="1:7" ht="71.25" customHeight="1" thickBot="1" x14ac:dyDescent="0.3">
      <c r="A12" s="13">
        <v>2</v>
      </c>
      <c r="B12" s="7">
        <v>220</v>
      </c>
      <c r="C12" s="15" t="s">
        <v>51</v>
      </c>
      <c r="D12" s="8" t="s">
        <v>54</v>
      </c>
      <c r="E12" s="9"/>
      <c r="F12" s="6"/>
    </row>
    <row r="13" spans="1:7" ht="130.5" customHeight="1" x14ac:dyDescent="0.25">
      <c r="A13" s="10">
        <v>3</v>
      </c>
      <c r="B13" s="7">
        <v>120</v>
      </c>
      <c r="C13" s="15" t="s">
        <v>52</v>
      </c>
      <c r="D13" s="8" t="s">
        <v>58</v>
      </c>
      <c r="E13" s="9"/>
      <c r="F13" s="6"/>
    </row>
    <row r="14" spans="1:7" ht="35.25" customHeight="1" thickBot="1" x14ac:dyDescent="0.3">
      <c r="A14" s="1"/>
      <c r="B14" s="2"/>
      <c r="C14" s="2"/>
      <c r="D14" s="131" t="s">
        <v>5</v>
      </c>
      <c r="E14" s="132"/>
      <c r="F14" s="3"/>
    </row>
    <row r="16" spans="1:7" ht="15.75" thickBot="1" x14ac:dyDescent="0.3"/>
    <row r="17" spans="1:7" ht="55.5" customHeight="1" x14ac:dyDescent="0.25">
      <c r="A17" s="127" t="s">
        <v>10</v>
      </c>
      <c r="B17" s="128"/>
      <c r="C17" s="113" t="s">
        <v>57</v>
      </c>
      <c r="D17" s="114"/>
      <c r="E17" s="115"/>
      <c r="F17" s="18"/>
      <c r="G17" s="18"/>
    </row>
    <row r="18" spans="1:7" ht="19.5" customHeight="1" thickBot="1" x14ac:dyDescent="0.3">
      <c r="A18" s="129"/>
      <c r="B18" s="130"/>
      <c r="C18" s="116"/>
      <c r="D18" s="117"/>
      <c r="E18" s="118"/>
      <c r="F18" s="87"/>
      <c r="G18" s="18"/>
    </row>
    <row r="19" spans="1:7" ht="22.5" customHeight="1" x14ac:dyDescent="0.25">
      <c r="A19" s="112" t="s">
        <v>11</v>
      </c>
      <c r="B19" s="112"/>
      <c r="C19" s="112"/>
      <c r="D19" s="112"/>
      <c r="E19" s="112"/>
      <c r="F19" s="112"/>
      <c r="G19" s="112"/>
    </row>
    <row r="20" spans="1:7" x14ac:dyDescent="0.25">
      <c r="A20" s="19"/>
      <c r="B20" s="19"/>
      <c r="C20" s="19"/>
      <c r="D20" s="19"/>
      <c r="E20" s="19"/>
      <c r="F20" s="19"/>
      <c r="G20" s="19"/>
    </row>
    <row r="21" spans="1:7" ht="18.75" x14ac:dyDescent="0.3">
      <c r="A21" s="100" t="s">
        <v>12</v>
      </c>
      <c r="B21" s="100"/>
      <c r="C21" s="100"/>
      <c r="D21" s="100"/>
      <c r="E21" s="100"/>
      <c r="F21" s="100"/>
      <c r="G21" s="100"/>
    </row>
    <row r="22" spans="1:7" x14ac:dyDescent="0.25">
      <c r="A22" s="101" t="s">
        <v>13</v>
      </c>
      <c r="B22" s="101"/>
      <c r="C22" s="101"/>
      <c r="D22" s="101"/>
      <c r="E22" s="101"/>
      <c r="F22" s="101"/>
      <c r="G22" s="101"/>
    </row>
    <row r="23" spans="1:7" x14ac:dyDescent="0.25">
      <c r="A23" s="102"/>
      <c r="B23" s="102"/>
      <c r="C23" s="102"/>
      <c r="D23" s="102"/>
      <c r="E23" s="102"/>
      <c r="F23" s="102"/>
      <c r="G23" s="102"/>
    </row>
    <row r="24" spans="1:7" ht="15.75" customHeight="1" x14ac:dyDescent="0.25">
      <c r="A24" s="103" t="s">
        <v>14</v>
      </c>
      <c r="B24" s="103"/>
      <c r="C24" s="103"/>
      <c r="D24" s="103"/>
      <c r="E24" s="103"/>
      <c r="F24" s="103"/>
      <c r="G24" s="103"/>
    </row>
    <row r="25" spans="1:7" ht="15" customHeight="1" x14ac:dyDescent="0.25">
      <c r="A25" s="104" t="s">
        <v>15</v>
      </c>
      <c r="B25" s="104"/>
      <c r="C25" s="104"/>
      <c r="D25" s="104"/>
      <c r="E25" s="104"/>
      <c r="F25" s="104"/>
      <c r="G25" s="104"/>
    </row>
    <row r="26" spans="1:7" x14ac:dyDescent="0.25">
      <c r="A26" s="20"/>
      <c r="B26" s="20"/>
      <c r="C26" s="20"/>
      <c r="D26" s="20"/>
      <c r="E26" s="20"/>
      <c r="F26" s="20"/>
      <c r="G26" s="20"/>
    </row>
    <row r="27" spans="1:7" ht="15.75" customHeight="1" x14ac:dyDescent="0.25">
      <c r="A27" s="96" t="s">
        <v>55</v>
      </c>
      <c r="B27" s="96"/>
      <c r="C27" s="96"/>
      <c r="D27" s="96"/>
      <c r="E27" s="96"/>
      <c r="F27" s="21"/>
      <c r="G27" s="18"/>
    </row>
    <row r="28" spans="1:7" ht="15.75" customHeight="1" x14ac:dyDescent="0.25">
      <c r="A28" s="96" t="s">
        <v>56</v>
      </c>
      <c r="B28" s="96"/>
      <c r="C28" s="96"/>
      <c r="D28" s="96"/>
      <c r="E28" s="96"/>
      <c r="F28" s="21"/>
      <c r="G28" s="18"/>
    </row>
    <row r="29" spans="1:7" ht="15" customHeight="1" x14ac:dyDescent="0.25">
      <c r="A29" s="97" t="s">
        <v>16</v>
      </c>
      <c r="B29" s="97"/>
      <c r="C29" s="97"/>
      <c r="D29" s="97"/>
      <c r="E29" s="97"/>
      <c r="F29" s="97"/>
      <c r="G29" s="18"/>
    </row>
    <row r="30" spans="1:7" ht="15" customHeight="1" x14ac:dyDescent="0.25">
      <c r="A30" s="98" t="s">
        <v>17</v>
      </c>
      <c r="B30" s="98"/>
      <c r="C30" s="98"/>
      <c r="D30" s="98"/>
      <c r="E30" s="98"/>
      <c r="F30" s="98"/>
      <c r="G30" s="18"/>
    </row>
    <row r="31" spans="1:7" ht="15" customHeight="1" x14ac:dyDescent="0.25">
      <c r="A31" s="99" t="s">
        <v>18</v>
      </c>
      <c r="B31" s="99"/>
      <c r="C31" s="99"/>
      <c r="D31" s="99"/>
      <c r="E31" s="99"/>
      <c r="F31" s="99"/>
      <c r="G31" s="18"/>
    </row>
    <row r="32" spans="1:7" ht="15.75" customHeight="1" x14ac:dyDescent="0.25">
      <c r="A32" s="94" t="s">
        <v>46</v>
      </c>
      <c r="B32" s="94"/>
      <c r="C32" s="94"/>
      <c r="D32" s="94"/>
      <c r="E32" s="94"/>
      <c r="F32" s="22"/>
      <c r="G32" s="18"/>
    </row>
    <row r="33" spans="1:7" ht="15.75" customHeight="1" x14ac:dyDescent="0.25">
      <c r="A33" s="95" t="s">
        <v>19</v>
      </c>
      <c r="B33" s="95"/>
      <c r="C33" s="95"/>
      <c r="D33" s="95"/>
      <c r="E33" s="95"/>
      <c r="F33" s="95"/>
      <c r="G33" s="18"/>
    </row>
    <row r="34" spans="1:7" ht="15.75" customHeight="1" x14ac:dyDescent="0.25">
      <c r="A34" s="95" t="s">
        <v>20</v>
      </c>
      <c r="B34" s="95"/>
      <c r="C34" s="95"/>
      <c r="D34" s="95"/>
      <c r="E34" s="95"/>
      <c r="F34" s="95"/>
      <c r="G34" s="18"/>
    </row>
    <row r="35" spans="1:7" x14ac:dyDescent="0.25">
      <c r="A35" s="23"/>
      <c r="B35" s="23"/>
      <c r="C35" s="23"/>
      <c r="D35" s="24"/>
      <c r="E35" s="25"/>
      <c r="F35" s="18"/>
      <c r="G35" s="18"/>
    </row>
    <row r="36" spans="1:7" x14ac:dyDescent="0.25">
      <c r="A36" s="23"/>
      <c r="B36" s="23"/>
      <c r="C36" s="23"/>
      <c r="D36" s="24"/>
      <c r="E36" s="25"/>
      <c r="F36" s="18"/>
      <c r="G36" s="18"/>
    </row>
    <row r="37" spans="1:7" x14ac:dyDescent="0.25">
      <c r="A37" s="23"/>
      <c r="B37" s="23"/>
      <c r="C37" s="23"/>
      <c r="D37" s="24"/>
      <c r="E37" s="25"/>
      <c r="F37" s="18"/>
      <c r="G37" s="18"/>
    </row>
  </sheetData>
  <mergeCells count="32">
    <mergeCell ref="A19:G19"/>
    <mergeCell ref="C17:E18"/>
    <mergeCell ref="B9:B10"/>
    <mergeCell ref="C9:C10"/>
    <mergeCell ref="F9:F10"/>
    <mergeCell ref="D9:D10"/>
    <mergeCell ref="E9:E10"/>
    <mergeCell ref="A9:A10"/>
    <mergeCell ref="A17:B18"/>
    <mergeCell ref="D14:E14"/>
    <mergeCell ref="D1:F1"/>
    <mergeCell ref="A1:B2"/>
    <mergeCell ref="A8:G8"/>
    <mergeCell ref="A6:G6"/>
    <mergeCell ref="A7:G7"/>
    <mergeCell ref="A3:B3"/>
    <mergeCell ref="A4:B4"/>
    <mergeCell ref="D3:F3"/>
    <mergeCell ref="D4:F4"/>
    <mergeCell ref="A21:G21"/>
    <mergeCell ref="A22:G22"/>
    <mergeCell ref="A23:G23"/>
    <mergeCell ref="A24:G24"/>
    <mergeCell ref="A25:G25"/>
    <mergeCell ref="A32:E32"/>
    <mergeCell ref="A33:F33"/>
    <mergeCell ref="A34:F34"/>
    <mergeCell ref="A27:E27"/>
    <mergeCell ref="A28:E28"/>
    <mergeCell ref="A29:F29"/>
    <mergeCell ref="A30:F30"/>
    <mergeCell ref="A31:F31"/>
  </mergeCells>
  <pageMargins left="0.7" right="0.7" top="0.75" bottom="0.75" header="0.3" footer="0.3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H44"/>
  <sheetViews>
    <sheetView topLeftCell="B4" workbookViewId="0">
      <selection activeCell="E40" sqref="E40"/>
    </sheetView>
  </sheetViews>
  <sheetFormatPr baseColWidth="10" defaultRowHeight="15" x14ac:dyDescent="0.25"/>
  <cols>
    <col min="1" max="1" width="12.5703125" style="88" hidden="1" customWidth="1"/>
    <col min="2" max="2" width="8.28515625" customWidth="1"/>
    <col min="3" max="3" width="9" customWidth="1"/>
    <col min="4" max="4" width="11.7109375" customWidth="1"/>
    <col min="5" max="5" width="12" bestFit="1" customWidth="1"/>
    <col min="6" max="6" width="11.7109375" customWidth="1"/>
    <col min="7" max="7" width="11.85546875" bestFit="1" customWidth="1"/>
    <col min="8" max="8" width="9.28515625" hidden="1" customWidth="1"/>
    <col min="9" max="9" width="12" hidden="1" customWidth="1"/>
    <col min="10" max="10" width="10.7109375" customWidth="1"/>
    <col min="11" max="11" width="12" bestFit="1" customWidth="1"/>
    <col min="12" max="13" width="11.42578125" hidden="1" customWidth="1"/>
    <col min="14" max="14" width="9.5703125" hidden="1" customWidth="1"/>
    <col min="15" max="15" width="11.5703125" hidden="1" customWidth="1"/>
    <col min="16" max="21" width="11.42578125" hidden="1" customWidth="1"/>
    <col min="22" max="23" width="11.42578125" customWidth="1"/>
    <col min="24" max="29" width="11.42578125" hidden="1" customWidth="1"/>
    <col min="30" max="30" width="8.28515625" customWidth="1"/>
    <col min="31" max="31" width="12" bestFit="1" customWidth="1"/>
    <col min="32" max="32" width="8.85546875" customWidth="1"/>
    <col min="33" max="33" width="11.5703125" bestFit="1" customWidth="1"/>
  </cols>
  <sheetData>
    <row r="3" spans="1:34" ht="18.75" x14ac:dyDescent="0.3">
      <c r="B3" s="27"/>
      <c r="C3" s="27"/>
      <c r="D3" s="156" t="s">
        <v>43</v>
      </c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156"/>
      <c r="R3" s="156"/>
      <c r="S3" s="156"/>
      <c r="T3" s="156"/>
      <c r="U3" s="156"/>
      <c r="V3" s="156"/>
      <c r="W3" s="156"/>
      <c r="X3" s="156"/>
      <c r="Y3" s="156"/>
      <c r="Z3" s="27"/>
      <c r="AA3" s="27"/>
      <c r="AB3" s="27"/>
      <c r="AC3" s="27"/>
      <c r="AD3" s="27"/>
      <c r="AE3" s="27"/>
      <c r="AF3" s="27"/>
      <c r="AG3" s="27"/>
    </row>
    <row r="4" spans="1:34" ht="18.75" x14ac:dyDescent="0.3">
      <c r="B4" s="28"/>
      <c r="C4" s="28"/>
      <c r="D4" s="156" t="s">
        <v>44</v>
      </c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28"/>
      <c r="AA4" s="28"/>
      <c r="AB4" s="28"/>
      <c r="AC4" s="28"/>
      <c r="AD4" s="28"/>
      <c r="AE4" s="28"/>
      <c r="AF4" s="28"/>
      <c r="AG4" s="28"/>
      <c r="AH4" s="29"/>
    </row>
    <row r="5" spans="1:34" ht="18.75" x14ac:dyDescent="0.3">
      <c r="C5" s="30"/>
      <c r="D5" s="30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</row>
    <row r="6" spans="1:34" ht="18.75" x14ac:dyDescent="0.3">
      <c r="C6" s="30"/>
      <c r="D6" s="30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</row>
    <row r="7" spans="1:34" ht="15.75" thickBot="1" x14ac:dyDescent="0.3">
      <c r="B7" s="30"/>
      <c r="C7" s="32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</row>
    <row r="8" spans="1:34" ht="25.5" customHeight="1" thickBot="1" x14ac:dyDescent="0.3">
      <c r="B8" s="133" t="s">
        <v>21</v>
      </c>
      <c r="C8" s="79" t="s">
        <v>22</v>
      </c>
      <c r="D8" s="157" t="s">
        <v>38</v>
      </c>
      <c r="E8" s="158"/>
      <c r="F8" s="149" t="s">
        <v>39</v>
      </c>
      <c r="G8" s="155"/>
      <c r="H8" s="155"/>
      <c r="I8" s="150"/>
      <c r="J8" s="149" t="s">
        <v>40</v>
      </c>
      <c r="K8" s="155"/>
      <c r="L8" s="155"/>
      <c r="M8" s="155"/>
      <c r="N8" s="155"/>
      <c r="O8" s="150"/>
      <c r="P8" s="77"/>
      <c r="Q8" s="77"/>
      <c r="R8" s="77"/>
      <c r="S8" s="77"/>
      <c r="T8" s="77"/>
      <c r="U8" s="78"/>
      <c r="V8" s="149" t="s">
        <v>41</v>
      </c>
      <c r="W8" s="150"/>
      <c r="X8" s="149"/>
      <c r="Y8" s="155"/>
      <c r="Z8" s="155"/>
      <c r="AA8" s="150"/>
      <c r="AB8" s="149" t="s">
        <v>23</v>
      </c>
      <c r="AC8" s="150"/>
      <c r="AD8" s="151" t="s">
        <v>24</v>
      </c>
      <c r="AE8" s="152"/>
      <c r="AF8" s="139" t="s">
        <v>25</v>
      </c>
      <c r="AG8" s="140"/>
    </row>
    <row r="9" spans="1:34" ht="15.75" thickBot="1" x14ac:dyDescent="0.3">
      <c r="B9" s="134"/>
      <c r="C9" s="35" t="s">
        <v>26</v>
      </c>
      <c r="D9" s="143" t="s">
        <v>27</v>
      </c>
      <c r="E9" s="144"/>
      <c r="F9" s="143" t="s">
        <v>27</v>
      </c>
      <c r="G9" s="144"/>
      <c r="H9" s="143" t="s">
        <v>37</v>
      </c>
      <c r="I9" s="144"/>
      <c r="J9" s="143" t="s">
        <v>27</v>
      </c>
      <c r="K9" s="144"/>
      <c r="L9" s="145" t="s">
        <v>27</v>
      </c>
      <c r="M9" s="146"/>
      <c r="N9" s="147" t="s">
        <v>28</v>
      </c>
      <c r="O9" s="148"/>
      <c r="P9" s="135" t="s">
        <v>29</v>
      </c>
      <c r="Q9" s="136"/>
      <c r="R9" s="135" t="s">
        <v>30</v>
      </c>
      <c r="S9" s="136"/>
      <c r="T9" s="135" t="s">
        <v>31</v>
      </c>
      <c r="U9" s="136"/>
      <c r="V9" s="137" t="s">
        <v>27</v>
      </c>
      <c r="W9" s="138"/>
      <c r="X9" s="137" t="s">
        <v>27</v>
      </c>
      <c r="Y9" s="138"/>
      <c r="Z9" s="137" t="s">
        <v>28</v>
      </c>
      <c r="AA9" s="138"/>
      <c r="AB9" s="137" t="s">
        <v>27</v>
      </c>
      <c r="AC9" s="138"/>
      <c r="AD9" s="153"/>
      <c r="AE9" s="154"/>
      <c r="AF9" s="141"/>
      <c r="AG9" s="142"/>
    </row>
    <row r="10" spans="1:34" ht="15.75" thickBot="1" x14ac:dyDescent="0.3">
      <c r="B10" s="36" t="s">
        <v>32</v>
      </c>
      <c r="C10" s="37"/>
      <c r="D10" s="80" t="s">
        <v>33</v>
      </c>
      <c r="E10" s="81" t="s">
        <v>34</v>
      </c>
      <c r="F10" s="80" t="s">
        <v>33</v>
      </c>
      <c r="G10" s="81" t="s">
        <v>34</v>
      </c>
      <c r="H10" s="80" t="s">
        <v>33</v>
      </c>
      <c r="I10" s="81" t="s">
        <v>34</v>
      </c>
      <c r="J10" s="80" t="s">
        <v>33</v>
      </c>
      <c r="K10" s="81" t="s">
        <v>34</v>
      </c>
      <c r="L10" s="82" t="s">
        <v>33</v>
      </c>
      <c r="M10" s="83" t="s">
        <v>34</v>
      </c>
      <c r="N10" s="82" t="s">
        <v>33</v>
      </c>
      <c r="O10" s="83" t="s">
        <v>34</v>
      </c>
      <c r="P10" s="38" t="s">
        <v>33</v>
      </c>
      <c r="Q10" s="39" t="s">
        <v>34</v>
      </c>
      <c r="R10" s="38" t="s">
        <v>33</v>
      </c>
      <c r="S10" s="39" t="s">
        <v>34</v>
      </c>
      <c r="T10" s="38" t="s">
        <v>33</v>
      </c>
      <c r="U10" s="39" t="s">
        <v>34</v>
      </c>
      <c r="V10" s="38" t="s">
        <v>33</v>
      </c>
      <c r="W10" s="39" t="s">
        <v>34</v>
      </c>
      <c r="X10" s="38" t="s">
        <v>33</v>
      </c>
      <c r="Y10" s="39" t="s">
        <v>34</v>
      </c>
      <c r="Z10" s="40" t="s">
        <v>33</v>
      </c>
      <c r="AA10" s="39" t="s">
        <v>34</v>
      </c>
      <c r="AB10" s="38" t="s">
        <v>33</v>
      </c>
      <c r="AC10" s="39" t="s">
        <v>34</v>
      </c>
      <c r="AD10" s="84" t="s">
        <v>35</v>
      </c>
      <c r="AE10" s="84" t="s">
        <v>36</v>
      </c>
      <c r="AF10" s="84" t="s">
        <v>35</v>
      </c>
      <c r="AG10" s="84" t="s">
        <v>36</v>
      </c>
    </row>
    <row r="11" spans="1:34" x14ac:dyDescent="0.25">
      <c r="B11" s="33"/>
      <c r="C11" s="41"/>
      <c r="D11" s="33"/>
      <c r="E11" s="34"/>
      <c r="F11" s="33"/>
      <c r="G11" s="34"/>
      <c r="H11" s="33"/>
      <c r="I11" s="34"/>
      <c r="J11" s="33"/>
      <c r="K11" s="34"/>
      <c r="L11" s="33"/>
      <c r="M11" s="34"/>
      <c r="N11" s="33"/>
      <c r="O11" s="34"/>
      <c r="P11" s="33"/>
      <c r="Q11" s="34"/>
      <c r="R11" s="33"/>
      <c r="S11" s="34"/>
      <c r="T11" s="33"/>
      <c r="U11" s="34"/>
      <c r="V11" s="33" t="s">
        <v>26</v>
      </c>
      <c r="W11" s="34"/>
      <c r="X11" s="33"/>
      <c r="Y11" s="34"/>
      <c r="Z11" s="42"/>
      <c r="AA11" s="34"/>
      <c r="AB11" s="33"/>
      <c r="AC11" s="34"/>
      <c r="AD11" s="43"/>
      <c r="AE11" s="44"/>
      <c r="AF11" s="43"/>
      <c r="AG11" s="44"/>
    </row>
    <row r="12" spans="1:34" ht="15.75" thickBot="1" x14ac:dyDescent="0.3">
      <c r="B12" s="45"/>
      <c r="C12" s="46"/>
      <c r="D12" s="45"/>
      <c r="E12" s="47"/>
      <c r="F12" s="45" t="s">
        <v>26</v>
      </c>
      <c r="G12" s="47"/>
      <c r="H12" s="45" t="s">
        <v>26</v>
      </c>
      <c r="I12" s="47"/>
      <c r="J12" s="45" t="s">
        <v>26</v>
      </c>
      <c r="K12" s="47"/>
      <c r="L12" s="45" t="s">
        <v>26</v>
      </c>
      <c r="M12" s="47"/>
      <c r="N12" s="45" t="s">
        <v>26</v>
      </c>
      <c r="O12" s="47"/>
      <c r="P12" s="45"/>
      <c r="Q12" s="47"/>
      <c r="R12" s="45" t="s">
        <v>26</v>
      </c>
      <c r="S12" s="47"/>
      <c r="T12" s="45" t="s">
        <v>26</v>
      </c>
      <c r="U12" s="47"/>
      <c r="V12" s="45"/>
      <c r="W12" s="47" t="s">
        <v>26</v>
      </c>
      <c r="X12" s="45"/>
      <c r="Y12" s="47"/>
      <c r="Z12" s="48"/>
      <c r="AA12" s="47"/>
      <c r="AB12" s="45"/>
      <c r="AC12" s="47"/>
      <c r="AD12" s="49"/>
      <c r="AE12" s="50"/>
      <c r="AF12" s="49"/>
      <c r="AG12" s="50"/>
    </row>
    <row r="13" spans="1:34" x14ac:dyDescent="0.25">
      <c r="A13" s="88">
        <v>990000</v>
      </c>
      <c r="B13" s="51">
        <v>1</v>
      </c>
      <c r="C13" s="11">
        <v>1800</v>
      </c>
      <c r="D13" s="52">
        <v>490</v>
      </c>
      <c r="E13" s="53">
        <f>+$C13*D13</f>
        <v>882000</v>
      </c>
      <c r="F13" s="52">
        <v>541</v>
      </c>
      <c r="G13" s="53">
        <f>+$C13*F13</f>
        <v>973800</v>
      </c>
      <c r="H13" s="52"/>
      <c r="I13" s="53">
        <f>+$C13*H13</f>
        <v>0</v>
      </c>
      <c r="J13" s="52">
        <v>509.43</v>
      </c>
      <c r="K13" s="54">
        <f>+$C13*J13</f>
        <v>916974</v>
      </c>
      <c r="L13" s="52"/>
      <c r="M13" s="53">
        <f>+L13*C13</f>
        <v>0</v>
      </c>
      <c r="N13" s="52"/>
      <c r="O13" s="53">
        <f>+N13*C13</f>
        <v>0</v>
      </c>
      <c r="P13" s="52"/>
      <c r="Q13" s="53">
        <f>+P13*E13</f>
        <v>0</v>
      </c>
      <c r="R13" s="52"/>
      <c r="S13" s="53">
        <f>+R13*G13</f>
        <v>0</v>
      </c>
      <c r="T13" s="52"/>
      <c r="U13" s="53">
        <f>+T13*I13</f>
        <v>0</v>
      </c>
      <c r="V13" s="52">
        <v>500</v>
      </c>
      <c r="W13" s="54">
        <f>+$C13*V13</f>
        <v>900000</v>
      </c>
      <c r="X13" s="52"/>
      <c r="Y13" s="54">
        <f>+$C13*X13</f>
        <v>0</v>
      </c>
      <c r="Z13" s="52"/>
      <c r="AA13" s="53">
        <f>+$C13*Z13</f>
        <v>0</v>
      </c>
      <c r="AB13" s="52"/>
      <c r="AC13" s="53">
        <f>+$C13*AB13</f>
        <v>0</v>
      </c>
      <c r="AD13" s="55">
        <f>+IF(OR(D13&gt;0,F13&gt;0,J13&gt;0,V13&gt;0,L13&gt;0,V13&gt;0,X13&gt;0,),MIN(IF(D13&gt;0,D13,1000000),IF(F13&gt;0,F13,1000000),IF(J13&gt;0,J13,1000000),IF(L13&gt;0,L13,1000000),IF(V13&gt;0,V13,1000000),IF(X13&gt;0,X13,1000000)),0)</f>
        <v>490</v>
      </c>
      <c r="AE13" s="56">
        <f>+AD13*$C13</f>
        <v>882000</v>
      </c>
      <c r="AF13" s="55">
        <f>+IF(OR(N13&gt;0,P13&gt;0,F13&gt;0,T13&gt;0,AD13&gt;0,),MIN(IF(N13&gt;0,N13,1000000),IF(P13&gt;0,P13,1000000),IF(F13&gt;0,F13,1000000),IF(T13&gt;0,T13,1000000),IF(AD13&gt;0,AD13,1000000)),0)</f>
        <v>490</v>
      </c>
      <c r="AG13" s="56">
        <f>+AF13*C13</f>
        <v>882000</v>
      </c>
    </row>
    <row r="14" spans="1:34" x14ac:dyDescent="0.25">
      <c r="A14" s="88">
        <v>275000</v>
      </c>
      <c r="B14" s="51">
        <v>2</v>
      </c>
      <c r="C14" s="7">
        <v>500</v>
      </c>
      <c r="D14" s="52">
        <v>475</v>
      </c>
      <c r="E14" s="53">
        <f t="shared" ref="E14:E27" si="0">+$C14*D14</f>
        <v>237500</v>
      </c>
      <c r="F14" s="52">
        <v>445</v>
      </c>
      <c r="G14" s="53">
        <f t="shared" ref="G14:G27" si="1">+$C14*F14</f>
        <v>222500</v>
      </c>
      <c r="H14" s="52"/>
      <c r="I14" s="53">
        <f t="shared" ref="I14:I27" si="2">+$C14*H14</f>
        <v>0</v>
      </c>
      <c r="J14" s="52">
        <v>595.22</v>
      </c>
      <c r="K14" s="54">
        <f t="shared" ref="K14:K27" si="3">+$C14*J14</f>
        <v>297610</v>
      </c>
      <c r="L14" s="52"/>
      <c r="M14" s="53"/>
      <c r="N14" s="52"/>
      <c r="O14" s="53">
        <f t="shared" ref="O14:O27" si="4">+N14*C14</f>
        <v>0</v>
      </c>
      <c r="P14" s="52"/>
      <c r="Q14" s="53"/>
      <c r="R14" s="52"/>
      <c r="S14" s="53"/>
      <c r="T14" s="52"/>
      <c r="U14" s="53"/>
      <c r="V14" s="52">
        <v>590</v>
      </c>
      <c r="W14" s="54">
        <f t="shared" ref="W14:W27" si="5">+$C14*V14</f>
        <v>295000</v>
      </c>
      <c r="X14" s="52"/>
      <c r="Y14" s="54"/>
      <c r="Z14" s="52"/>
      <c r="AA14" s="53"/>
      <c r="AB14" s="52"/>
      <c r="AC14" s="53">
        <f>+$C14*AB14</f>
        <v>0</v>
      </c>
      <c r="AD14" s="55">
        <f t="shared" ref="AD14:AD27" si="6">+IF(OR(D14&gt;0,F14&gt;0,J14&gt;0,V14&gt;0,L14&gt;0,V14&gt;0,X14&gt;0,),MIN(IF(D14&gt;0,D14,1000000),IF(F14&gt;0,F14,1000000),IF(J14&gt;0,J14,1000000),IF(L14&gt;0,L14,1000000),IF(V14&gt;0,V14,1000000),IF(X14&gt;0,X14,1000000)),0)</f>
        <v>445</v>
      </c>
      <c r="AE14" s="56">
        <f t="shared" ref="AE14:AE27" si="7">+AD14*$C14</f>
        <v>222500</v>
      </c>
      <c r="AF14" s="55">
        <f t="shared" ref="AF14:AF27" si="8">+IF(OR(N14&gt;0,P14&gt;0,F14&gt;0,T14&gt;0,AD14&gt;0,),MIN(IF(N14&gt;0,N14,1000000),IF(P14&gt;0,P14,1000000),IF(F14&gt;0,F14,1000000),IF(T14&gt;0,T14,1000000),IF(AD14&gt;0,AD14,1000000)),0)</f>
        <v>445</v>
      </c>
      <c r="AG14" s="56">
        <f t="shared" ref="AG14:AG27" si="9">+AF14*C14</f>
        <v>222500</v>
      </c>
    </row>
    <row r="15" spans="1:34" x14ac:dyDescent="0.25">
      <c r="A15" s="88">
        <v>48000</v>
      </c>
      <c r="B15" s="51">
        <v>3</v>
      </c>
      <c r="C15" s="7">
        <v>80</v>
      </c>
      <c r="D15" s="75">
        <v>540</v>
      </c>
      <c r="E15" s="53">
        <f t="shared" si="0"/>
        <v>43200</v>
      </c>
      <c r="F15" s="75">
        <v>483</v>
      </c>
      <c r="G15" s="53">
        <f t="shared" si="1"/>
        <v>38640</v>
      </c>
      <c r="H15" s="75"/>
      <c r="I15" s="53">
        <f t="shared" si="2"/>
        <v>0</v>
      </c>
      <c r="J15" s="75">
        <v>502.15</v>
      </c>
      <c r="K15" s="54">
        <f t="shared" si="3"/>
        <v>40172</v>
      </c>
      <c r="L15" s="75"/>
      <c r="M15" s="57"/>
      <c r="N15" s="75"/>
      <c r="O15" s="53">
        <f t="shared" si="4"/>
        <v>0</v>
      </c>
      <c r="P15" s="75"/>
      <c r="Q15" s="57"/>
      <c r="R15" s="75"/>
      <c r="S15" s="57"/>
      <c r="T15" s="75"/>
      <c r="U15" s="57"/>
      <c r="V15" s="75">
        <v>570</v>
      </c>
      <c r="W15" s="54">
        <f t="shared" si="5"/>
        <v>45600</v>
      </c>
      <c r="X15" s="75"/>
      <c r="Y15" s="76"/>
      <c r="Z15" s="75"/>
      <c r="AA15" s="57"/>
      <c r="AB15" s="75"/>
      <c r="AC15" s="57"/>
      <c r="AD15" s="55">
        <f t="shared" si="6"/>
        <v>483</v>
      </c>
      <c r="AE15" s="56">
        <f t="shared" si="7"/>
        <v>38640</v>
      </c>
      <c r="AF15" s="55">
        <f t="shared" si="8"/>
        <v>483</v>
      </c>
      <c r="AG15" s="56">
        <f t="shared" si="9"/>
        <v>38640</v>
      </c>
    </row>
    <row r="16" spans="1:34" x14ac:dyDescent="0.25">
      <c r="A16" s="88">
        <v>330000</v>
      </c>
      <c r="B16" s="51">
        <v>4</v>
      </c>
      <c r="C16" s="7">
        <v>600</v>
      </c>
      <c r="D16" s="75">
        <v>509</v>
      </c>
      <c r="E16" s="53">
        <f t="shared" si="0"/>
        <v>305400</v>
      </c>
      <c r="F16" s="75">
        <v>551</v>
      </c>
      <c r="G16" s="53">
        <f t="shared" si="1"/>
        <v>330600</v>
      </c>
      <c r="H16" s="75"/>
      <c r="I16" s="53">
        <f t="shared" si="2"/>
        <v>0</v>
      </c>
      <c r="J16" s="75">
        <v>667.01</v>
      </c>
      <c r="K16" s="54">
        <f t="shared" si="3"/>
        <v>400206</v>
      </c>
      <c r="L16" s="75"/>
      <c r="M16" s="57"/>
      <c r="N16" s="75"/>
      <c r="O16" s="53">
        <f t="shared" si="4"/>
        <v>0</v>
      </c>
      <c r="P16" s="75"/>
      <c r="Q16" s="57"/>
      <c r="R16" s="75"/>
      <c r="S16" s="57"/>
      <c r="T16" s="75"/>
      <c r="U16" s="57"/>
      <c r="V16" s="75">
        <v>665</v>
      </c>
      <c r="W16" s="54">
        <f t="shared" si="5"/>
        <v>399000</v>
      </c>
      <c r="X16" s="75"/>
      <c r="Y16" s="76"/>
      <c r="Z16" s="75"/>
      <c r="AA16" s="57"/>
      <c r="AB16" s="75"/>
      <c r="AC16" s="57"/>
      <c r="AD16" s="55">
        <f t="shared" si="6"/>
        <v>509</v>
      </c>
      <c r="AE16" s="56">
        <f t="shared" si="7"/>
        <v>305400</v>
      </c>
      <c r="AF16" s="55">
        <f t="shared" si="8"/>
        <v>509</v>
      </c>
      <c r="AG16" s="56">
        <f t="shared" si="9"/>
        <v>305400</v>
      </c>
    </row>
    <row r="17" spans="1:33" x14ac:dyDescent="0.25">
      <c r="A17" s="88">
        <v>250000</v>
      </c>
      <c r="B17" s="51">
        <v>5</v>
      </c>
      <c r="C17" s="7">
        <v>1000</v>
      </c>
      <c r="D17" s="75">
        <v>243</v>
      </c>
      <c r="E17" s="53">
        <f t="shared" si="0"/>
        <v>243000</v>
      </c>
      <c r="F17" s="75">
        <v>0</v>
      </c>
      <c r="G17" s="53">
        <f t="shared" si="1"/>
        <v>0</v>
      </c>
      <c r="H17" s="75"/>
      <c r="I17" s="53">
        <f t="shared" si="2"/>
        <v>0</v>
      </c>
      <c r="J17" s="75">
        <v>254.8</v>
      </c>
      <c r="K17" s="54">
        <f t="shared" si="3"/>
        <v>254800</v>
      </c>
      <c r="L17" s="75"/>
      <c r="M17" s="57"/>
      <c r="N17" s="75"/>
      <c r="O17" s="53">
        <f t="shared" si="4"/>
        <v>0</v>
      </c>
      <c r="P17" s="75"/>
      <c r="Q17" s="57"/>
      <c r="R17" s="75"/>
      <c r="S17" s="57"/>
      <c r="T17" s="75"/>
      <c r="U17" s="57"/>
      <c r="V17" s="75">
        <v>223</v>
      </c>
      <c r="W17" s="54">
        <f t="shared" si="5"/>
        <v>223000</v>
      </c>
      <c r="X17" s="75"/>
      <c r="Y17" s="76"/>
      <c r="Z17" s="75"/>
      <c r="AA17" s="57"/>
      <c r="AB17" s="75"/>
      <c r="AC17" s="57"/>
      <c r="AD17" s="55">
        <f t="shared" si="6"/>
        <v>223</v>
      </c>
      <c r="AE17" s="56">
        <f t="shared" si="7"/>
        <v>223000</v>
      </c>
      <c r="AF17" s="55">
        <f t="shared" si="8"/>
        <v>223</v>
      </c>
      <c r="AG17" s="56">
        <f t="shared" si="9"/>
        <v>223000</v>
      </c>
    </row>
    <row r="18" spans="1:33" x14ac:dyDescent="0.25">
      <c r="A18" s="88">
        <v>295000</v>
      </c>
      <c r="B18" s="51">
        <v>6</v>
      </c>
      <c r="C18" s="7">
        <v>500</v>
      </c>
      <c r="D18" s="75">
        <v>475</v>
      </c>
      <c r="E18" s="53">
        <f t="shared" si="0"/>
        <v>237500</v>
      </c>
      <c r="F18" s="75">
        <v>428</v>
      </c>
      <c r="G18" s="53">
        <f t="shared" si="1"/>
        <v>214000</v>
      </c>
      <c r="H18" s="75"/>
      <c r="I18" s="53">
        <f t="shared" si="2"/>
        <v>0</v>
      </c>
      <c r="J18" s="75">
        <v>578.99</v>
      </c>
      <c r="K18" s="54">
        <f t="shared" si="3"/>
        <v>289495</v>
      </c>
      <c r="L18" s="75"/>
      <c r="M18" s="57"/>
      <c r="N18" s="75"/>
      <c r="O18" s="53">
        <f t="shared" si="4"/>
        <v>0</v>
      </c>
      <c r="P18" s="75"/>
      <c r="Q18" s="57"/>
      <c r="R18" s="75"/>
      <c r="S18" s="57"/>
      <c r="T18" s="75"/>
      <c r="U18" s="57"/>
      <c r="V18" s="75">
        <v>629</v>
      </c>
      <c r="W18" s="54">
        <f t="shared" si="5"/>
        <v>314500</v>
      </c>
      <c r="X18" s="75"/>
      <c r="Y18" s="76"/>
      <c r="Z18" s="75"/>
      <c r="AA18" s="57"/>
      <c r="AB18" s="75"/>
      <c r="AC18" s="57"/>
      <c r="AD18" s="55">
        <f t="shared" si="6"/>
        <v>428</v>
      </c>
      <c r="AE18" s="56">
        <f t="shared" si="7"/>
        <v>214000</v>
      </c>
      <c r="AF18" s="55">
        <f t="shared" si="8"/>
        <v>428</v>
      </c>
      <c r="AG18" s="56">
        <f t="shared" si="9"/>
        <v>214000</v>
      </c>
    </row>
    <row r="19" spans="1:33" x14ac:dyDescent="0.25">
      <c r="A19" s="88">
        <v>1180000</v>
      </c>
      <c r="B19" s="51">
        <v>7</v>
      </c>
      <c r="C19" s="7">
        <v>2000</v>
      </c>
      <c r="D19" s="75">
        <v>492</v>
      </c>
      <c r="E19" s="53">
        <f t="shared" si="0"/>
        <v>984000</v>
      </c>
      <c r="F19" s="75">
        <v>497</v>
      </c>
      <c r="G19" s="53">
        <f t="shared" si="1"/>
        <v>994000</v>
      </c>
      <c r="H19" s="75"/>
      <c r="I19" s="53">
        <f t="shared" si="2"/>
        <v>0</v>
      </c>
      <c r="J19" s="75">
        <v>503.05</v>
      </c>
      <c r="K19" s="54">
        <f t="shared" si="3"/>
        <v>1006100</v>
      </c>
      <c r="L19" s="75"/>
      <c r="M19" s="57"/>
      <c r="N19" s="75"/>
      <c r="O19" s="53">
        <f t="shared" si="4"/>
        <v>0</v>
      </c>
      <c r="P19" s="75"/>
      <c r="Q19" s="57"/>
      <c r="R19" s="75"/>
      <c r="S19" s="57"/>
      <c r="T19" s="75"/>
      <c r="U19" s="57"/>
      <c r="V19" s="75">
        <v>475</v>
      </c>
      <c r="W19" s="54">
        <f t="shared" si="5"/>
        <v>950000</v>
      </c>
      <c r="X19" s="75"/>
      <c r="Y19" s="76"/>
      <c r="Z19" s="75"/>
      <c r="AA19" s="57"/>
      <c r="AB19" s="75"/>
      <c r="AC19" s="57"/>
      <c r="AD19" s="55">
        <f t="shared" si="6"/>
        <v>475</v>
      </c>
      <c r="AE19" s="56">
        <f t="shared" si="7"/>
        <v>950000</v>
      </c>
      <c r="AF19" s="55">
        <f t="shared" si="8"/>
        <v>475</v>
      </c>
      <c r="AG19" s="56">
        <f t="shared" si="9"/>
        <v>950000</v>
      </c>
    </row>
    <row r="20" spans="1:33" x14ac:dyDescent="0.25">
      <c r="A20" s="88">
        <v>40000</v>
      </c>
      <c r="B20" s="51">
        <v>8</v>
      </c>
      <c r="C20" s="7">
        <v>80</v>
      </c>
      <c r="D20" s="75">
        <v>543</v>
      </c>
      <c r="E20" s="53">
        <f t="shared" si="0"/>
        <v>43440</v>
      </c>
      <c r="F20" s="75">
        <v>499</v>
      </c>
      <c r="G20" s="53">
        <f t="shared" si="1"/>
        <v>39920</v>
      </c>
      <c r="H20" s="75"/>
      <c r="I20" s="53">
        <f t="shared" si="2"/>
        <v>0</v>
      </c>
      <c r="J20" s="75">
        <v>546.91999999999996</v>
      </c>
      <c r="K20" s="54">
        <f t="shared" si="3"/>
        <v>43753.599999999999</v>
      </c>
      <c r="L20" s="75"/>
      <c r="M20" s="57"/>
      <c r="N20" s="75"/>
      <c r="O20" s="53">
        <f t="shared" si="4"/>
        <v>0</v>
      </c>
      <c r="P20" s="75"/>
      <c r="Q20" s="57"/>
      <c r="R20" s="75"/>
      <c r="S20" s="57"/>
      <c r="T20" s="75"/>
      <c r="U20" s="57"/>
      <c r="V20" s="75">
        <v>625</v>
      </c>
      <c r="W20" s="54">
        <f t="shared" si="5"/>
        <v>50000</v>
      </c>
      <c r="X20" s="75"/>
      <c r="Y20" s="76"/>
      <c r="Z20" s="75"/>
      <c r="AA20" s="57"/>
      <c r="AB20" s="75"/>
      <c r="AC20" s="57"/>
      <c r="AD20" s="55">
        <f t="shared" si="6"/>
        <v>499</v>
      </c>
      <c r="AE20" s="56">
        <f t="shared" si="7"/>
        <v>39920</v>
      </c>
      <c r="AF20" s="55">
        <f t="shared" si="8"/>
        <v>499</v>
      </c>
      <c r="AG20" s="56">
        <f t="shared" si="9"/>
        <v>39920</v>
      </c>
    </row>
    <row r="21" spans="1:33" x14ac:dyDescent="0.25">
      <c r="A21" s="88">
        <v>294000</v>
      </c>
      <c r="B21" s="51">
        <v>9</v>
      </c>
      <c r="C21" s="7">
        <v>600</v>
      </c>
      <c r="D21" s="75">
        <v>508</v>
      </c>
      <c r="E21" s="53">
        <f t="shared" si="0"/>
        <v>304800</v>
      </c>
      <c r="F21" s="75">
        <v>526</v>
      </c>
      <c r="G21" s="53">
        <f t="shared" si="1"/>
        <v>315600</v>
      </c>
      <c r="H21" s="75"/>
      <c r="I21" s="53">
        <f t="shared" si="2"/>
        <v>0</v>
      </c>
      <c r="J21" s="75">
        <v>619.17999999999995</v>
      </c>
      <c r="K21" s="54">
        <f t="shared" si="3"/>
        <v>371507.99999999994</v>
      </c>
      <c r="L21" s="75"/>
      <c r="M21" s="57"/>
      <c r="N21" s="75"/>
      <c r="O21" s="53">
        <f t="shared" si="4"/>
        <v>0</v>
      </c>
      <c r="P21" s="75"/>
      <c r="Q21" s="57"/>
      <c r="R21" s="75"/>
      <c r="S21" s="57"/>
      <c r="T21" s="75"/>
      <c r="U21" s="57"/>
      <c r="V21" s="75">
        <v>675</v>
      </c>
      <c r="W21" s="54">
        <f t="shared" si="5"/>
        <v>405000</v>
      </c>
      <c r="X21" s="75"/>
      <c r="Y21" s="76"/>
      <c r="Z21" s="75"/>
      <c r="AA21" s="57"/>
      <c r="AB21" s="75"/>
      <c r="AC21" s="57"/>
      <c r="AD21" s="55">
        <f t="shared" si="6"/>
        <v>508</v>
      </c>
      <c r="AE21" s="56">
        <f t="shared" si="7"/>
        <v>304800</v>
      </c>
      <c r="AF21" s="55">
        <f t="shared" si="8"/>
        <v>508</v>
      </c>
      <c r="AG21" s="56">
        <f t="shared" si="9"/>
        <v>304800</v>
      </c>
    </row>
    <row r="22" spans="1:33" x14ac:dyDescent="0.25">
      <c r="A22" s="88">
        <v>44000</v>
      </c>
      <c r="B22" s="51">
        <v>10</v>
      </c>
      <c r="C22" s="7">
        <v>40</v>
      </c>
      <c r="D22" s="75">
        <v>880</v>
      </c>
      <c r="E22" s="53">
        <f t="shared" si="0"/>
        <v>35200</v>
      </c>
      <c r="F22" s="75"/>
      <c r="G22" s="53">
        <f t="shared" si="1"/>
        <v>0</v>
      </c>
      <c r="H22" s="75"/>
      <c r="I22" s="53">
        <f t="shared" si="2"/>
        <v>0</v>
      </c>
      <c r="J22" s="75">
        <v>821.35</v>
      </c>
      <c r="K22" s="54">
        <f t="shared" si="3"/>
        <v>32854</v>
      </c>
      <c r="L22" s="75"/>
      <c r="M22" s="57"/>
      <c r="N22" s="75"/>
      <c r="O22" s="53">
        <f t="shared" si="4"/>
        <v>0</v>
      </c>
      <c r="P22" s="75"/>
      <c r="Q22" s="57"/>
      <c r="R22" s="75"/>
      <c r="S22" s="57"/>
      <c r="T22" s="75"/>
      <c r="U22" s="57"/>
      <c r="V22" s="75">
        <v>1190</v>
      </c>
      <c r="W22" s="54">
        <f t="shared" si="5"/>
        <v>47600</v>
      </c>
      <c r="X22" s="75"/>
      <c r="Y22" s="76"/>
      <c r="Z22" s="75"/>
      <c r="AA22" s="57"/>
      <c r="AB22" s="75"/>
      <c r="AC22" s="57"/>
      <c r="AD22" s="55">
        <f t="shared" si="6"/>
        <v>821.35</v>
      </c>
      <c r="AE22" s="56">
        <f t="shared" si="7"/>
        <v>32854</v>
      </c>
      <c r="AF22" s="55">
        <f t="shared" si="8"/>
        <v>821.35</v>
      </c>
      <c r="AG22" s="56">
        <f t="shared" si="9"/>
        <v>32854</v>
      </c>
    </row>
    <row r="23" spans="1:33" x14ac:dyDescent="0.25">
      <c r="A23" s="88">
        <v>48000</v>
      </c>
      <c r="B23" s="51">
        <v>11</v>
      </c>
      <c r="C23" s="7">
        <v>40</v>
      </c>
      <c r="D23" s="75">
        <v>920</v>
      </c>
      <c r="E23" s="53">
        <f t="shared" si="0"/>
        <v>36800</v>
      </c>
      <c r="F23" s="75"/>
      <c r="G23" s="53">
        <f t="shared" si="1"/>
        <v>0</v>
      </c>
      <c r="H23" s="75"/>
      <c r="I23" s="53">
        <f t="shared" si="2"/>
        <v>0</v>
      </c>
      <c r="J23" s="75">
        <v>875.8</v>
      </c>
      <c r="K23" s="54">
        <f t="shared" si="3"/>
        <v>35032</v>
      </c>
      <c r="L23" s="75"/>
      <c r="M23" s="57"/>
      <c r="N23" s="75"/>
      <c r="O23" s="53">
        <f t="shared" si="4"/>
        <v>0</v>
      </c>
      <c r="P23" s="75"/>
      <c r="Q23" s="57"/>
      <c r="R23" s="75"/>
      <c r="S23" s="57"/>
      <c r="T23" s="75"/>
      <c r="U23" s="57"/>
      <c r="V23" s="75">
        <v>1687</v>
      </c>
      <c r="W23" s="54">
        <f t="shared" si="5"/>
        <v>67480</v>
      </c>
      <c r="X23" s="75"/>
      <c r="Y23" s="76"/>
      <c r="Z23" s="75"/>
      <c r="AA23" s="57"/>
      <c r="AB23" s="75"/>
      <c r="AC23" s="57"/>
      <c r="AD23" s="55">
        <f t="shared" si="6"/>
        <v>875.8</v>
      </c>
      <c r="AE23" s="56">
        <f t="shared" si="7"/>
        <v>35032</v>
      </c>
      <c r="AF23" s="55">
        <f t="shared" si="8"/>
        <v>875.8</v>
      </c>
      <c r="AG23" s="56">
        <f t="shared" si="9"/>
        <v>35032</v>
      </c>
    </row>
    <row r="24" spans="1:33" x14ac:dyDescent="0.25">
      <c r="A24" s="88">
        <v>36250</v>
      </c>
      <c r="B24" s="51">
        <v>12</v>
      </c>
      <c r="C24" s="7">
        <v>25</v>
      </c>
      <c r="D24" s="75"/>
      <c r="E24" s="53">
        <f t="shared" si="0"/>
        <v>0</v>
      </c>
      <c r="F24" s="75">
        <v>2045</v>
      </c>
      <c r="G24" s="53">
        <f t="shared" si="1"/>
        <v>51125</v>
      </c>
      <c r="H24" s="75"/>
      <c r="I24" s="53">
        <f t="shared" si="2"/>
        <v>0</v>
      </c>
      <c r="J24" s="75"/>
      <c r="K24" s="54">
        <f t="shared" si="3"/>
        <v>0</v>
      </c>
      <c r="L24" s="75"/>
      <c r="M24" s="57"/>
      <c r="N24" s="75"/>
      <c r="O24" s="53">
        <f t="shared" si="4"/>
        <v>0</v>
      </c>
      <c r="P24" s="75"/>
      <c r="Q24" s="57"/>
      <c r="R24" s="75"/>
      <c r="S24" s="57"/>
      <c r="T24" s="75"/>
      <c r="U24" s="57"/>
      <c r="V24" s="75">
        <v>1897</v>
      </c>
      <c r="W24" s="54">
        <f t="shared" si="5"/>
        <v>47425</v>
      </c>
      <c r="X24" s="75"/>
      <c r="Y24" s="76"/>
      <c r="Z24" s="75"/>
      <c r="AA24" s="57"/>
      <c r="AB24" s="75"/>
      <c r="AC24" s="57"/>
      <c r="AD24" s="55">
        <f t="shared" si="6"/>
        <v>1897</v>
      </c>
      <c r="AE24" s="56">
        <f t="shared" si="7"/>
        <v>47425</v>
      </c>
      <c r="AF24" s="55">
        <f t="shared" si="8"/>
        <v>1897</v>
      </c>
      <c r="AG24" s="56">
        <f t="shared" si="9"/>
        <v>47425</v>
      </c>
    </row>
    <row r="25" spans="1:33" x14ac:dyDescent="0.25">
      <c r="A25" s="88">
        <v>25200</v>
      </c>
      <c r="B25" s="51">
        <v>13</v>
      </c>
      <c r="C25" s="7">
        <v>35</v>
      </c>
      <c r="D25" s="52"/>
      <c r="E25" s="53">
        <f t="shared" si="0"/>
        <v>0</v>
      </c>
      <c r="F25" s="52">
        <v>0</v>
      </c>
      <c r="G25" s="53">
        <f t="shared" si="1"/>
        <v>0</v>
      </c>
      <c r="H25" s="52"/>
      <c r="I25" s="53">
        <f t="shared" si="2"/>
        <v>0</v>
      </c>
      <c r="J25" s="52"/>
      <c r="K25" s="54">
        <f t="shared" si="3"/>
        <v>0</v>
      </c>
      <c r="L25" s="52"/>
      <c r="M25" s="53">
        <f>+L25*C25</f>
        <v>0</v>
      </c>
      <c r="N25" s="52"/>
      <c r="O25" s="53">
        <f t="shared" si="4"/>
        <v>0</v>
      </c>
      <c r="P25" s="52"/>
      <c r="Q25" s="53">
        <f>+P25*E25</f>
        <v>0</v>
      </c>
      <c r="R25" s="52"/>
      <c r="S25" s="53">
        <f>+R25*G25</f>
        <v>0</v>
      </c>
      <c r="T25" s="52"/>
      <c r="U25" s="53">
        <f>+T25*I25</f>
        <v>0</v>
      </c>
      <c r="V25" s="52">
        <v>1390</v>
      </c>
      <c r="W25" s="54">
        <f t="shared" si="5"/>
        <v>48650</v>
      </c>
      <c r="X25" s="52"/>
      <c r="Y25" s="54">
        <f>+$C25*X25</f>
        <v>0</v>
      </c>
      <c r="Z25" s="52"/>
      <c r="AA25" s="53">
        <f>+$C25*Z25</f>
        <v>0</v>
      </c>
      <c r="AB25" s="52"/>
      <c r="AC25" s="53">
        <f>+$C25*AB25</f>
        <v>0</v>
      </c>
      <c r="AD25" s="55">
        <f t="shared" si="6"/>
        <v>1390</v>
      </c>
      <c r="AE25" s="56">
        <f t="shared" si="7"/>
        <v>48650</v>
      </c>
      <c r="AF25" s="55">
        <f t="shared" si="8"/>
        <v>1390</v>
      </c>
      <c r="AG25" s="56">
        <f t="shared" si="9"/>
        <v>48650</v>
      </c>
    </row>
    <row r="26" spans="1:33" x14ac:dyDescent="0.25">
      <c r="A26" s="88">
        <v>5900</v>
      </c>
      <c r="B26" s="51">
        <v>14</v>
      </c>
      <c r="C26" s="7">
        <v>10</v>
      </c>
      <c r="D26" s="52"/>
      <c r="E26" s="53">
        <f t="shared" si="0"/>
        <v>0</v>
      </c>
      <c r="F26" s="52">
        <v>650</v>
      </c>
      <c r="G26" s="53">
        <f t="shared" si="1"/>
        <v>6500</v>
      </c>
      <c r="H26" s="52"/>
      <c r="I26" s="53">
        <f t="shared" si="2"/>
        <v>0</v>
      </c>
      <c r="J26" s="52">
        <v>598.95000000000005</v>
      </c>
      <c r="K26" s="54">
        <f t="shared" si="3"/>
        <v>5989.5</v>
      </c>
      <c r="L26" s="52"/>
      <c r="M26" s="53"/>
      <c r="N26" s="52"/>
      <c r="O26" s="53">
        <f t="shared" si="4"/>
        <v>0</v>
      </c>
      <c r="P26" s="52"/>
      <c r="Q26" s="53"/>
      <c r="R26" s="52"/>
      <c r="S26" s="53"/>
      <c r="T26" s="52"/>
      <c r="U26" s="53"/>
      <c r="V26" s="52">
        <v>897</v>
      </c>
      <c r="W26" s="54">
        <f t="shared" si="5"/>
        <v>8970</v>
      </c>
      <c r="X26" s="52"/>
      <c r="Y26" s="54"/>
      <c r="Z26" s="52"/>
      <c r="AA26" s="53"/>
      <c r="AB26" s="52"/>
      <c r="AC26" s="53">
        <f>+$C26*AB26</f>
        <v>0</v>
      </c>
      <c r="AD26" s="55">
        <f t="shared" si="6"/>
        <v>598.95000000000005</v>
      </c>
      <c r="AE26" s="56">
        <f t="shared" si="7"/>
        <v>5989.5</v>
      </c>
      <c r="AF26" s="55">
        <f t="shared" si="8"/>
        <v>598.95000000000005</v>
      </c>
      <c r="AG26" s="56">
        <f t="shared" si="9"/>
        <v>5989.5</v>
      </c>
    </row>
    <row r="27" spans="1:33" ht="15.75" thickBot="1" x14ac:dyDescent="0.3">
      <c r="A27" s="88">
        <v>3800</v>
      </c>
      <c r="B27" s="51">
        <v>15</v>
      </c>
      <c r="C27" s="14">
        <v>10</v>
      </c>
      <c r="D27" s="75"/>
      <c r="E27" s="53">
        <f t="shared" si="0"/>
        <v>0</v>
      </c>
      <c r="F27" s="75">
        <v>480</v>
      </c>
      <c r="G27" s="53">
        <f t="shared" si="1"/>
        <v>4800</v>
      </c>
      <c r="H27" s="75"/>
      <c r="I27" s="53">
        <f t="shared" si="2"/>
        <v>0</v>
      </c>
      <c r="J27" s="75"/>
      <c r="K27" s="54">
        <f t="shared" si="3"/>
        <v>0</v>
      </c>
      <c r="L27" s="75"/>
      <c r="M27" s="57"/>
      <c r="N27" s="75"/>
      <c r="O27" s="53">
        <f t="shared" si="4"/>
        <v>0</v>
      </c>
      <c r="P27" s="75"/>
      <c r="Q27" s="57"/>
      <c r="R27" s="75"/>
      <c r="S27" s="57"/>
      <c r="T27" s="75"/>
      <c r="U27" s="57"/>
      <c r="V27" s="75">
        <v>897</v>
      </c>
      <c r="W27" s="54">
        <f t="shared" si="5"/>
        <v>8970</v>
      </c>
      <c r="X27" s="75"/>
      <c r="Y27" s="76"/>
      <c r="Z27" s="75"/>
      <c r="AA27" s="57"/>
      <c r="AB27" s="75"/>
      <c r="AC27" s="57"/>
      <c r="AD27" s="55">
        <f t="shared" si="6"/>
        <v>480</v>
      </c>
      <c r="AE27" s="56">
        <f t="shared" si="7"/>
        <v>4800</v>
      </c>
      <c r="AF27" s="55">
        <f t="shared" si="8"/>
        <v>480</v>
      </c>
      <c r="AG27" s="56">
        <f t="shared" si="9"/>
        <v>4800</v>
      </c>
    </row>
    <row r="28" spans="1:33" ht="15.75" thickBot="1" x14ac:dyDescent="0.3">
      <c r="A28" s="88">
        <f>SUM(A13:A27)</f>
        <v>3865150</v>
      </c>
      <c r="B28" s="58" t="s">
        <v>36</v>
      </c>
      <c r="C28" s="29"/>
      <c r="D28" s="59"/>
      <c r="E28" s="61">
        <f>SUM(E13:E27)</f>
        <v>3352840</v>
      </c>
      <c r="F28" s="60"/>
      <c r="G28" s="61">
        <f>SUM(G13:G27)</f>
        <v>3191485</v>
      </c>
      <c r="H28" s="60"/>
      <c r="I28" s="61">
        <f>SUM(I13:I27)</f>
        <v>0</v>
      </c>
      <c r="J28" s="60"/>
      <c r="K28" s="61">
        <f>SUM(K13:K27)</f>
        <v>3694494.1</v>
      </c>
      <c r="L28" s="60"/>
      <c r="M28" s="62">
        <f>SUM(M11:M27)</f>
        <v>0</v>
      </c>
      <c r="N28" s="60"/>
      <c r="O28" s="62">
        <f>SUM(O11:O27)</f>
        <v>0</v>
      </c>
      <c r="P28" s="60"/>
      <c r="Q28" s="62">
        <f>SUM(Q13:Q27)</f>
        <v>0</v>
      </c>
      <c r="R28" s="60"/>
      <c r="S28" s="62">
        <f>SUM(S11:S27)</f>
        <v>0</v>
      </c>
      <c r="T28" s="60"/>
      <c r="U28" s="62">
        <f>SUM(U11:U27)</f>
        <v>0</v>
      </c>
      <c r="V28" s="63"/>
      <c r="W28" s="61">
        <f>SUM(W13:W27)</f>
        <v>3811195</v>
      </c>
      <c r="X28" s="64"/>
      <c r="Y28" s="61">
        <f>SUM(Y13:Y27)</f>
        <v>0</v>
      </c>
      <c r="Z28" s="65"/>
      <c r="AA28" s="66">
        <f>+AA13</f>
        <v>0</v>
      </c>
      <c r="AB28" s="60"/>
      <c r="AC28" s="67">
        <f>SUM(AC13:AC27)</f>
        <v>0</v>
      </c>
      <c r="AD28" s="68" t="s">
        <v>26</v>
      </c>
      <c r="AE28" s="61">
        <f>SUM(AE13:AE27)</f>
        <v>3355010.5</v>
      </c>
      <c r="AF28" s="68" t="s">
        <v>26</v>
      </c>
      <c r="AG28" s="61">
        <f>SUM(AG13:AG27)</f>
        <v>3355010.5</v>
      </c>
    </row>
    <row r="29" spans="1:33" ht="15.75" thickBot="1" x14ac:dyDescent="0.3">
      <c r="D29" s="85"/>
      <c r="F29" s="86"/>
      <c r="J29" s="86"/>
      <c r="W29" s="69"/>
      <c r="Y29" s="71"/>
    </row>
    <row r="30" spans="1:33" ht="23.25" thickBot="1" x14ac:dyDescent="0.3">
      <c r="D30" s="90" t="s">
        <v>42</v>
      </c>
      <c r="E30" s="91">
        <f>+A28-A24-A25-A26-A27</f>
        <v>3794000</v>
      </c>
      <c r="F30" s="90" t="s">
        <v>42</v>
      </c>
      <c r="G30" s="91">
        <f>+A28-A22-A23-A25</f>
        <v>3747950</v>
      </c>
      <c r="H30" s="89"/>
      <c r="I30" s="89"/>
      <c r="J30" s="90" t="s">
        <v>42</v>
      </c>
      <c r="K30" s="91">
        <f>+A28-A24-A25-A27</f>
        <v>3799900</v>
      </c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93" t="s">
        <v>45</v>
      </c>
      <c r="W30" s="92">
        <f>+W28-W28*5%</f>
        <v>3620635.25</v>
      </c>
      <c r="X30" s="71"/>
      <c r="Y30" s="71"/>
      <c r="Z30" s="70"/>
      <c r="AA30" s="70"/>
      <c r="AB30" s="70"/>
      <c r="AC30" s="70"/>
    </row>
    <row r="31" spans="1:33" x14ac:dyDescent="0.25">
      <c r="Y31" s="71"/>
    </row>
    <row r="32" spans="1:33" x14ac:dyDescent="0.25">
      <c r="B32" s="72"/>
    </row>
    <row r="33" spans="2:9" x14ac:dyDescent="0.25">
      <c r="D33" s="72"/>
    </row>
    <row r="34" spans="2:9" x14ac:dyDescent="0.25">
      <c r="D34" s="72"/>
      <c r="I34" s="73"/>
    </row>
    <row r="44" spans="2:9" x14ac:dyDescent="0.25">
      <c r="B44" s="74"/>
    </row>
  </sheetData>
  <mergeCells count="24">
    <mergeCell ref="AD8:AE9"/>
    <mergeCell ref="J8:O8"/>
    <mergeCell ref="D3:Y3"/>
    <mergeCell ref="D4:Y4"/>
    <mergeCell ref="D8:E8"/>
    <mergeCell ref="V8:W8"/>
    <mergeCell ref="X8:AA8"/>
    <mergeCell ref="F8:I8"/>
    <mergeCell ref="B8:B9"/>
    <mergeCell ref="R9:S9"/>
    <mergeCell ref="T9:U9"/>
    <mergeCell ref="V9:W9"/>
    <mergeCell ref="AF8:AG9"/>
    <mergeCell ref="D9:E9"/>
    <mergeCell ref="F9:G9"/>
    <mergeCell ref="H9:I9"/>
    <mergeCell ref="J9:K9"/>
    <mergeCell ref="L9:M9"/>
    <mergeCell ref="N9:O9"/>
    <mergeCell ref="P9:Q9"/>
    <mergeCell ref="X9:Y9"/>
    <mergeCell ref="Z9:AA9"/>
    <mergeCell ref="AB9:AC9"/>
    <mergeCell ref="AB8:AC8"/>
  </mergeCells>
  <conditionalFormatting sqref="Z13:Z27 V13:V27 D13:D27 AB13:AB27 L13:L27 N13:N27 X13:X27 H13:H27 J13:J27 P13:P27 R13:R27 T13:T27 F13:F27">
    <cfRule type="cellIs" dxfId="2" priority="1" stopIfTrue="1" operator="equal">
      <formula>0</formula>
    </cfRule>
    <cfRule type="cellIs" dxfId="1" priority="2" stopIfTrue="1" operator="equal">
      <formula>$AD13</formula>
    </cfRule>
    <cfRule type="cellIs" dxfId="0" priority="3" stopIfTrue="1" operator="equal">
      <formula>$AF13</formula>
    </cfRule>
  </conditionalFormatting>
  <pageMargins left="0.28000000000000003" right="0.17" top="0.74803149606299213" bottom="0.74803149606299213" header="0.31496062992125984" footer="0.31496062992125984"/>
  <pageSetup paperSize="9" scale="87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COTIZAC</vt:lpstr>
      <vt:lpstr>COMPARATIVA</vt:lpstr>
      <vt:lpstr>COTIZAC!Área_de_impresión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licitaciones03</cp:lastModifiedBy>
  <cp:lastPrinted>2020-08-13T14:55:08Z</cp:lastPrinted>
  <dcterms:created xsi:type="dcterms:W3CDTF">2018-05-09T10:42:57Z</dcterms:created>
  <dcterms:modified xsi:type="dcterms:W3CDTF">2021-05-04T18:53:16Z</dcterms:modified>
</cp:coreProperties>
</file>